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ZUS - SPOL. CENTRUM ZUŠ -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'ZUS - SPOL. CENTRUM ZUŠ -...'!$C$141:$K$530</definedName>
    <definedName name="_xlnm.Print_Area" localSheetId="1">'ZUS - SPOL. CENTRUM ZUŠ -...'!$C$4:$J$76,'ZUS - SPOL. CENTRUM ZUŠ -...'!$C$82:$J$125,'ZUS - SPOL. CENTRUM ZUŠ -...'!$C$131:$K$530</definedName>
    <definedName name="_xlnm.Print_Titles" localSheetId="1">'ZUS - SPOL. CENTRUM ZUŠ -...'!$141:$141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529"/>
  <c r="BH529"/>
  <c r="BG529"/>
  <c r="BF529"/>
  <c r="T529"/>
  <c r="T528"/>
  <c r="R529"/>
  <c r="R528"/>
  <c r="P529"/>
  <c r="P528"/>
  <c r="BI526"/>
  <c r="BH526"/>
  <c r="BG526"/>
  <c r="BF526"/>
  <c r="T526"/>
  <c r="T525"/>
  <c r="R526"/>
  <c r="R525"/>
  <c r="P526"/>
  <c r="P525"/>
  <c r="BI523"/>
  <c r="BH523"/>
  <c r="BG523"/>
  <c r="BF523"/>
  <c r="T523"/>
  <c r="R523"/>
  <c r="P523"/>
  <c r="BI522"/>
  <c r="BH522"/>
  <c r="BG522"/>
  <c r="BF522"/>
  <c r="T522"/>
  <c r="R522"/>
  <c r="P522"/>
  <c r="BI518"/>
  <c r="BH518"/>
  <c r="BG518"/>
  <c r="BF518"/>
  <c r="T518"/>
  <c r="T517"/>
  <c r="R518"/>
  <c r="R517"/>
  <c r="P518"/>
  <c r="P517"/>
  <c r="BI515"/>
  <c r="BH515"/>
  <c r="BG515"/>
  <c r="BF515"/>
  <c r="T515"/>
  <c r="R515"/>
  <c r="P515"/>
  <c r="BI513"/>
  <c r="BH513"/>
  <c r="BG513"/>
  <c r="BF513"/>
  <c r="T513"/>
  <c r="R513"/>
  <c r="P513"/>
  <c r="BI510"/>
  <c r="BH510"/>
  <c r="BG510"/>
  <c r="BF510"/>
  <c r="T510"/>
  <c r="T509"/>
  <c r="R510"/>
  <c r="R509"/>
  <c r="P510"/>
  <c r="P509"/>
  <c r="BI507"/>
  <c r="BH507"/>
  <c r="BG507"/>
  <c r="BF507"/>
  <c r="T507"/>
  <c r="R507"/>
  <c r="P507"/>
  <c r="BI505"/>
  <c r="BH505"/>
  <c r="BG505"/>
  <c r="BF505"/>
  <c r="T505"/>
  <c r="R505"/>
  <c r="P505"/>
  <c r="BI503"/>
  <c r="BH503"/>
  <c r="BG503"/>
  <c r="BF503"/>
  <c r="T503"/>
  <c r="R503"/>
  <c r="P503"/>
  <c r="BI500"/>
  <c r="BH500"/>
  <c r="BG500"/>
  <c r="BF500"/>
  <c r="T500"/>
  <c r="R500"/>
  <c r="P500"/>
  <c r="BI498"/>
  <c r="BH498"/>
  <c r="BG498"/>
  <c r="BF498"/>
  <c r="T498"/>
  <c r="R498"/>
  <c r="P498"/>
  <c r="BI496"/>
  <c r="BH496"/>
  <c r="BG496"/>
  <c r="BF496"/>
  <c r="T496"/>
  <c r="R496"/>
  <c r="P496"/>
  <c r="BI494"/>
  <c r="BH494"/>
  <c r="BG494"/>
  <c r="BF494"/>
  <c r="T494"/>
  <c r="R494"/>
  <c r="P494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6"/>
  <c r="BH476"/>
  <c r="BG476"/>
  <c r="BF476"/>
  <c r="T476"/>
  <c r="R476"/>
  <c r="P476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2"/>
  <c r="BH462"/>
  <c r="BG462"/>
  <c r="BF462"/>
  <c r="T462"/>
  <c r="R462"/>
  <c r="P462"/>
  <c r="BI450"/>
  <c r="BH450"/>
  <c r="BG450"/>
  <c r="BF450"/>
  <c r="T450"/>
  <c r="R450"/>
  <c r="P450"/>
  <c r="BI448"/>
  <c r="BH448"/>
  <c r="BG448"/>
  <c r="BF448"/>
  <c r="T448"/>
  <c r="R448"/>
  <c r="P448"/>
  <c r="BI446"/>
  <c r="BH446"/>
  <c r="BG446"/>
  <c r="BF446"/>
  <c r="T446"/>
  <c r="R446"/>
  <c r="P446"/>
  <c r="BI444"/>
  <c r="BH444"/>
  <c r="BG444"/>
  <c r="BF444"/>
  <c r="T444"/>
  <c r="R444"/>
  <c r="P444"/>
  <c r="BI442"/>
  <c r="BH442"/>
  <c r="BG442"/>
  <c r="BF442"/>
  <c r="T442"/>
  <c r="R442"/>
  <c r="P442"/>
  <c r="BI440"/>
  <c r="BH440"/>
  <c r="BG440"/>
  <c r="BF440"/>
  <c r="T440"/>
  <c r="R440"/>
  <c r="P440"/>
  <c r="BI437"/>
  <c r="BH437"/>
  <c r="BG437"/>
  <c r="BF437"/>
  <c r="T437"/>
  <c r="R437"/>
  <c r="P437"/>
  <c r="BI435"/>
  <c r="BH435"/>
  <c r="BG435"/>
  <c r="BF435"/>
  <c r="T435"/>
  <c r="R435"/>
  <c r="P435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0"/>
  <c r="BH410"/>
  <c r="BG410"/>
  <c r="BF410"/>
  <c r="T410"/>
  <c r="R410"/>
  <c r="P410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398"/>
  <c r="BH398"/>
  <c r="BG398"/>
  <c r="BF398"/>
  <c r="T398"/>
  <c r="R398"/>
  <c r="P398"/>
  <c r="BI394"/>
  <c r="BH394"/>
  <c r="BG394"/>
  <c r="BF394"/>
  <c r="T394"/>
  <c r="R394"/>
  <c r="P394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2"/>
  <c r="BH372"/>
  <c r="BG372"/>
  <c r="BF372"/>
  <c r="T372"/>
  <c r="R372"/>
  <c r="P372"/>
  <c r="BI370"/>
  <c r="BH370"/>
  <c r="BG370"/>
  <c r="BF370"/>
  <c r="T370"/>
  <c r="R370"/>
  <c r="P370"/>
  <c r="BI368"/>
  <c r="BH368"/>
  <c r="BG368"/>
  <c r="BF368"/>
  <c r="T368"/>
  <c r="R368"/>
  <c r="P368"/>
  <c r="BI366"/>
  <c r="BH366"/>
  <c r="BG366"/>
  <c r="BF366"/>
  <c r="T366"/>
  <c r="R366"/>
  <c r="P366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4"/>
  <c r="BH354"/>
  <c r="BG354"/>
  <c r="BF354"/>
  <c r="T354"/>
  <c r="R354"/>
  <c r="P354"/>
  <c r="BI347"/>
  <c r="BH347"/>
  <c r="BG347"/>
  <c r="BF347"/>
  <c r="T347"/>
  <c r="R347"/>
  <c r="P347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4"/>
  <c r="BH314"/>
  <c r="BG314"/>
  <c r="BF314"/>
  <c r="T314"/>
  <c r="R314"/>
  <c r="P314"/>
  <c r="BI312"/>
  <c r="BH312"/>
  <c r="BG312"/>
  <c r="BF312"/>
  <c r="T312"/>
  <c r="R312"/>
  <c r="P312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T299"/>
  <c r="R300"/>
  <c r="R299"/>
  <c r="P300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T274"/>
  <c r="R275"/>
  <c r="R274"/>
  <c r="P275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5"/>
  <c r="BH215"/>
  <c r="BG215"/>
  <c r="BF215"/>
  <c r="T215"/>
  <c r="R215"/>
  <c r="P215"/>
  <c r="BI209"/>
  <c r="BH209"/>
  <c r="BG209"/>
  <c r="BF209"/>
  <c r="T209"/>
  <c r="R209"/>
  <c r="P209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J139"/>
  <c r="J138"/>
  <c r="F136"/>
  <c r="E134"/>
  <c r="J90"/>
  <c r="J89"/>
  <c r="F87"/>
  <c r="E85"/>
  <c r="J16"/>
  <c r="E16"/>
  <c r="F139"/>
  <c r="J15"/>
  <c r="J13"/>
  <c r="E13"/>
  <c r="F89"/>
  <c r="J12"/>
  <c r="J10"/>
  <c r="J136"/>
  <c i="1" r="L90"/>
  <c r="AM90"/>
  <c r="AM89"/>
  <c r="L89"/>
  <c r="AM87"/>
  <c r="L87"/>
  <c r="L85"/>
  <c r="L84"/>
  <c i="2" r="BK529"/>
  <c r="BK523"/>
  <c r="J523"/>
  <c r="J522"/>
  <c r="J518"/>
  <c r="J507"/>
  <c r="J505"/>
  <c r="BK503"/>
  <c r="BK500"/>
  <c r="J498"/>
  <c r="BK496"/>
  <c r="J494"/>
  <c r="BK479"/>
  <c r="J476"/>
  <c r="J469"/>
  <c r="BK467"/>
  <c r="BK465"/>
  <c r="BK448"/>
  <c r="J431"/>
  <c r="J429"/>
  <c r="J427"/>
  <c r="BK425"/>
  <c r="BK421"/>
  <c r="J410"/>
  <c r="BK403"/>
  <c r="J378"/>
  <c r="J376"/>
  <c r="BK374"/>
  <c r="BK372"/>
  <c r="BK370"/>
  <c r="BK368"/>
  <c r="BK366"/>
  <c r="BK364"/>
  <c r="J360"/>
  <c r="J354"/>
  <c r="J347"/>
  <c r="J340"/>
  <c r="BK334"/>
  <c r="J332"/>
  <c r="BK330"/>
  <c r="J328"/>
  <c r="BK324"/>
  <c r="BK322"/>
  <c r="J314"/>
  <c r="BK295"/>
  <c r="BK293"/>
  <c r="J288"/>
  <c r="J286"/>
  <c r="BK280"/>
  <c r="BK275"/>
  <c r="J272"/>
  <c r="BK270"/>
  <c r="J268"/>
  <c r="J253"/>
  <c r="J249"/>
  <c r="BK242"/>
  <c r="J240"/>
  <c r="J238"/>
  <c r="J225"/>
  <c r="BK221"/>
  <c r="J219"/>
  <c r="BK215"/>
  <c r="BK203"/>
  <c r="J186"/>
  <c r="BK182"/>
  <c r="BK172"/>
  <c r="J168"/>
  <c r="BK157"/>
  <c r="J151"/>
  <c r="BK149"/>
  <c r="BK147"/>
  <c r="J529"/>
  <c r="BK522"/>
  <c r="J503"/>
  <c r="J500"/>
  <c r="BK498"/>
  <c r="BK473"/>
  <c r="J471"/>
  <c r="J467"/>
  <c r="J465"/>
  <c r="BK462"/>
  <c r="BK446"/>
  <c r="J444"/>
  <c r="J437"/>
  <c r="J425"/>
  <c r="J421"/>
  <c r="BK419"/>
  <c r="BK410"/>
  <c r="BK408"/>
  <c r="BK406"/>
  <c r="J403"/>
  <c r="BK398"/>
  <c r="BK378"/>
  <c r="J372"/>
  <c r="J366"/>
  <c r="J364"/>
  <c r="BK362"/>
  <c r="BK354"/>
  <c r="BK336"/>
  <c r="J334"/>
  <c r="J330"/>
  <c r="J324"/>
  <c r="J312"/>
  <c r="BK300"/>
  <c r="J297"/>
  <c r="J295"/>
  <c r="J293"/>
  <c r="J290"/>
  <c r="J282"/>
  <c r="J280"/>
  <c r="J270"/>
  <c r="BK255"/>
  <c r="BK253"/>
  <c r="BK238"/>
  <c r="J236"/>
  <c r="J234"/>
  <c r="J232"/>
  <c r="BK227"/>
  <c r="BK219"/>
  <c r="BK205"/>
  <c r="BK176"/>
  <c r="J172"/>
  <c r="BK168"/>
  <c r="BK164"/>
  <c r="J162"/>
  <c r="BK155"/>
  <c r="BK153"/>
  <c r="BK151"/>
  <c r="J149"/>
  <c i="1" r="AS94"/>
  <c i="2" r="BK526"/>
  <c r="BK515"/>
  <c r="BK513"/>
  <c r="BK510"/>
  <c r="BK484"/>
  <c r="BK481"/>
  <c r="BK476"/>
  <c r="J473"/>
  <c r="BK450"/>
  <c r="J448"/>
  <c r="J446"/>
  <c r="BK444"/>
  <c r="BK442"/>
  <c r="J440"/>
  <c r="J435"/>
  <c r="BK429"/>
  <c r="BK427"/>
  <c r="J417"/>
  <c r="J408"/>
  <c r="J406"/>
  <c r="J387"/>
  <c r="J385"/>
  <c r="BK383"/>
  <c r="BK376"/>
  <c r="J374"/>
  <c r="J370"/>
  <c r="J368"/>
  <c r="J362"/>
  <c r="BK347"/>
  <c r="BK338"/>
  <c r="BK328"/>
  <c r="BK326"/>
  <c r="J305"/>
  <c r="BK303"/>
  <c r="BK297"/>
  <c r="BK286"/>
  <c r="J284"/>
  <c r="BK278"/>
  <c r="BK272"/>
  <c r="BK263"/>
  <c r="J259"/>
  <c r="BK249"/>
  <c r="J244"/>
  <c r="BK240"/>
  <c r="BK236"/>
  <c r="J229"/>
  <c r="J223"/>
  <c r="J221"/>
  <c r="J215"/>
  <c r="BK209"/>
  <c r="BK201"/>
  <c r="BK186"/>
  <c r="J182"/>
  <c r="BK179"/>
  <c r="J176"/>
  <c r="J164"/>
  <c r="BK162"/>
  <c r="BK159"/>
  <c r="J157"/>
  <c r="J155"/>
  <c r="J153"/>
  <c r="J145"/>
  <c r="J526"/>
  <c r="BK518"/>
  <c r="J515"/>
  <c r="J513"/>
  <c r="J510"/>
  <c r="BK507"/>
  <c r="BK505"/>
  <c r="J496"/>
  <c r="BK494"/>
  <c r="J484"/>
  <c r="J481"/>
  <c r="J479"/>
  <c r="BK471"/>
  <c r="BK469"/>
  <c r="J462"/>
  <c r="J450"/>
  <c r="J442"/>
  <c r="BK440"/>
  <c r="BK437"/>
  <c r="BK435"/>
  <c r="BK431"/>
  <c r="J419"/>
  <c r="BK417"/>
  <c r="J398"/>
  <c r="BK394"/>
  <c r="J394"/>
  <c r="BK387"/>
  <c r="BK385"/>
  <c r="J383"/>
  <c r="BK360"/>
  <c r="BK340"/>
  <c r="J338"/>
  <c r="J336"/>
  <c r="BK332"/>
  <c r="J326"/>
  <c r="J322"/>
  <c r="BK314"/>
  <c r="BK312"/>
  <c r="BK305"/>
  <c r="J303"/>
  <c r="J300"/>
  <c r="BK290"/>
  <c r="BK288"/>
  <c r="BK284"/>
  <c r="BK282"/>
  <c r="J278"/>
  <c r="J275"/>
  <c r="BK268"/>
  <c r="J263"/>
  <c r="BK259"/>
  <c r="J255"/>
  <c r="BK244"/>
  <c r="J242"/>
  <c r="BK234"/>
  <c r="BK232"/>
  <c r="BK229"/>
  <c r="J227"/>
  <c r="BK225"/>
  <c r="BK223"/>
  <c r="J209"/>
  <c r="J205"/>
  <c r="J203"/>
  <c r="J201"/>
  <c r="J179"/>
  <c r="J159"/>
  <c r="J147"/>
  <c r="BK145"/>
  <c l="1" r="BK144"/>
  <c r="J144"/>
  <c r="J96"/>
  <c r="R144"/>
  <c r="P161"/>
  <c r="BK181"/>
  <c r="J181"/>
  <c r="J99"/>
  <c r="BK231"/>
  <c r="J231"/>
  <c r="J100"/>
  <c r="BK267"/>
  <c r="J267"/>
  <c r="J101"/>
  <c r="BK285"/>
  <c r="J285"/>
  <c r="J105"/>
  <c r="BK294"/>
  <c r="J294"/>
  <c r="J106"/>
  <c r="T302"/>
  <c r="R339"/>
  <c r="P369"/>
  <c r="T377"/>
  <c r="T420"/>
  <c r="R449"/>
  <c r="R470"/>
  <c r="P483"/>
  <c r="R512"/>
  <c r="R508"/>
  <c r="BK521"/>
  <c r="P144"/>
  <c r="BK161"/>
  <c r="J161"/>
  <c r="J97"/>
  <c r="T161"/>
  <c r="T181"/>
  <c r="P231"/>
  <c r="P267"/>
  <c r="P277"/>
  <c r="P285"/>
  <c r="P294"/>
  <c r="R302"/>
  <c r="T339"/>
  <c r="T369"/>
  <c r="P377"/>
  <c r="P420"/>
  <c r="P449"/>
  <c r="P470"/>
  <c r="T470"/>
  <c r="BK483"/>
  <c r="J483"/>
  <c r="J115"/>
  <c r="P502"/>
  <c r="T502"/>
  <c r="BK512"/>
  <c r="J512"/>
  <c r="J119"/>
  <c r="P512"/>
  <c r="P508"/>
  <c r="T512"/>
  <c r="T508"/>
  <c r="P521"/>
  <c r="P520"/>
  <c r="T144"/>
  <c r="R161"/>
  <c r="P181"/>
  <c r="T231"/>
  <c r="R267"/>
  <c r="T277"/>
  <c r="R285"/>
  <c r="R294"/>
  <c r="BK302"/>
  <c r="J302"/>
  <c r="J108"/>
  <c r="BK339"/>
  <c r="J339"/>
  <c r="J109"/>
  <c r="BK377"/>
  <c r="J377"/>
  <c r="J111"/>
  <c r="BK420"/>
  <c r="J420"/>
  <c r="J112"/>
  <c r="BK449"/>
  <c r="J449"/>
  <c r="J113"/>
  <c r="T449"/>
  <c r="T483"/>
  <c r="R521"/>
  <c r="R520"/>
  <c r="R181"/>
  <c r="R231"/>
  <c r="T267"/>
  <c r="BK277"/>
  <c r="R277"/>
  <c r="T285"/>
  <c r="T294"/>
  <c r="P302"/>
  <c r="P339"/>
  <c r="BK369"/>
  <c r="J369"/>
  <c r="J110"/>
  <c r="R369"/>
  <c r="R377"/>
  <c r="R420"/>
  <c r="BK470"/>
  <c r="J470"/>
  <c r="J114"/>
  <c r="R483"/>
  <c r="BK502"/>
  <c r="J502"/>
  <c r="J116"/>
  <c r="R502"/>
  <c r="T521"/>
  <c r="T520"/>
  <c r="F90"/>
  <c r="BE149"/>
  <c r="BE151"/>
  <c r="BE155"/>
  <c r="BE164"/>
  <c r="BE172"/>
  <c r="BE215"/>
  <c r="BE219"/>
  <c r="BE236"/>
  <c r="BE238"/>
  <c r="BE249"/>
  <c r="BE270"/>
  <c r="BE295"/>
  <c r="BE322"/>
  <c r="BE324"/>
  <c r="BE326"/>
  <c r="BE328"/>
  <c r="BE347"/>
  <c r="BE362"/>
  <c r="BE364"/>
  <c r="BE366"/>
  <c r="BE370"/>
  <c r="BE372"/>
  <c r="BE376"/>
  <c r="BE403"/>
  <c r="BE408"/>
  <c r="BE425"/>
  <c r="BE444"/>
  <c r="BE446"/>
  <c r="BE473"/>
  <c r="BE500"/>
  <c r="BK178"/>
  <c r="J178"/>
  <c r="J98"/>
  <c r="BK274"/>
  <c r="J274"/>
  <c r="J102"/>
  <c r="BK299"/>
  <c r="J299"/>
  <c r="J107"/>
  <c r="BK525"/>
  <c r="J525"/>
  <c r="J123"/>
  <c r="J87"/>
  <c r="BE147"/>
  <c r="BE168"/>
  <c r="BE203"/>
  <c r="BE225"/>
  <c r="BE253"/>
  <c r="BE268"/>
  <c r="BE290"/>
  <c r="BE293"/>
  <c r="BE305"/>
  <c r="BE314"/>
  <c r="BE332"/>
  <c r="BE334"/>
  <c r="BE354"/>
  <c r="BE394"/>
  <c r="BE398"/>
  <c r="BE417"/>
  <c r="BE419"/>
  <c r="BE421"/>
  <c r="BE462"/>
  <c r="BE465"/>
  <c r="BE467"/>
  <c r="BE469"/>
  <c r="BE494"/>
  <c r="BE496"/>
  <c r="BE498"/>
  <c r="BE503"/>
  <c r="BE505"/>
  <c r="BE518"/>
  <c r="BE526"/>
  <c r="BE529"/>
  <c r="BK509"/>
  <c r="BK508"/>
  <c r="J508"/>
  <c r="J117"/>
  <c r="F138"/>
  <c r="BE145"/>
  <c r="BE157"/>
  <c r="BE179"/>
  <c r="BE182"/>
  <c r="BE186"/>
  <c r="BE201"/>
  <c r="BE209"/>
  <c r="BE221"/>
  <c r="BE223"/>
  <c r="BE240"/>
  <c r="BE242"/>
  <c r="BE244"/>
  <c r="BE259"/>
  <c r="BE263"/>
  <c r="BE272"/>
  <c r="BE275"/>
  <c r="BE280"/>
  <c r="BE282"/>
  <c r="BE284"/>
  <c r="BE312"/>
  <c r="BE330"/>
  <c r="BE338"/>
  <c r="BE340"/>
  <c r="BE368"/>
  <c r="BE374"/>
  <c r="BE378"/>
  <c r="BE383"/>
  <c r="BE385"/>
  <c r="BE427"/>
  <c r="BE429"/>
  <c r="BE431"/>
  <c r="BE437"/>
  <c r="BE448"/>
  <c r="BE450"/>
  <c r="BE476"/>
  <c r="BE479"/>
  <c r="BE484"/>
  <c r="BE507"/>
  <c r="BE515"/>
  <c r="BK517"/>
  <c r="J517"/>
  <c r="J120"/>
  <c r="BK528"/>
  <c r="J528"/>
  <c r="J124"/>
  <c r="BE153"/>
  <c r="BE159"/>
  <c r="BE162"/>
  <c r="BE176"/>
  <c r="BE205"/>
  <c r="BE227"/>
  <c r="BE229"/>
  <c r="BE232"/>
  <c r="BE234"/>
  <c r="BE255"/>
  <c r="BE278"/>
  <c r="BE286"/>
  <c r="BE288"/>
  <c r="BE297"/>
  <c r="BE300"/>
  <c r="BE303"/>
  <c r="BE336"/>
  <c r="BE360"/>
  <c r="BE387"/>
  <c r="BE406"/>
  <c r="BE410"/>
  <c r="BE435"/>
  <c r="BE440"/>
  <c r="BE442"/>
  <c r="BE471"/>
  <c r="BE481"/>
  <c r="BE510"/>
  <c r="BE513"/>
  <c r="BE522"/>
  <c r="BE523"/>
  <c r="F32"/>
  <c i="1" r="BA95"/>
  <c r="BA94"/>
  <c r="W30"/>
  <c i="2" r="J32"/>
  <c i="1" r="AW95"/>
  <c i="2" r="F33"/>
  <c i="1" r="BB95"/>
  <c r="BB94"/>
  <c r="AX94"/>
  <c i="2" r="F35"/>
  <c i="1" r="BD95"/>
  <c r="BD94"/>
  <c r="W33"/>
  <c i="2" r="F34"/>
  <c i="1" r="BC95"/>
  <c r="BC94"/>
  <c r="W32"/>
  <c i="2" l="1" r="BK276"/>
  <c r="J276"/>
  <c r="J103"/>
  <c r="T143"/>
  <c r="P143"/>
  <c r="BK520"/>
  <c r="J520"/>
  <c r="J121"/>
  <c r="R143"/>
  <c r="R276"/>
  <c r="T276"/>
  <c r="P276"/>
  <c r="J277"/>
  <c r="J104"/>
  <c r="J521"/>
  <c r="J122"/>
  <c r="J509"/>
  <c r="J118"/>
  <c r="BK143"/>
  <c r="J143"/>
  <c r="J95"/>
  <c i="1" r="W31"/>
  <c i="2" r="J31"/>
  <c i="1" r="AV95"/>
  <c r="AT95"/>
  <c r="AY94"/>
  <c r="AW94"/>
  <c r="AK30"/>
  <c i="2" r="F31"/>
  <c i="1" r="AZ95"/>
  <c r="AZ94"/>
  <c r="AV94"/>
  <c r="AK29"/>
  <c i="2" l="1" r="R142"/>
  <c r="P142"/>
  <c i="1" r="AU95"/>
  <c i="2" r="T142"/>
  <c r="BK142"/>
  <c r="J142"/>
  <c r="J94"/>
  <c i="1" r="AU94"/>
  <c r="AT94"/>
  <c r="W29"/>
  <c i="2" l="1" r="J28"/>
  <c i="1" r="AG95"/>
  <c r="AG94"/>
  <c r="AK26"/>
  <c r="AK35"/>
  <c l="1" r="AN95"/>
  <c r="AN94"/>
  <c i="2" r="J3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<sst xmlns="http://schemas.openxmlformats.org/spreadsheetml/2006/main">
  <si>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</si>
  <si>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</si>
  <si>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</si>
  <si>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</si>
  <si>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</si>
  <si>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{8b6f4f80-df0f-4fd1-9527-03c4890a3c88}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</si>
  <si>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</si>
  <si>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</si>
  <si>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</si>
  <si>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</si>
  <si>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</si>
  <si>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</si>
  <si>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</si>
  <si>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</si>
  <si>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ZUS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</si>
  <si>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</si>
  <si>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</si>
  <si>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SPOL. CENTRUM ZUŠ - HYG.ZAŘÍZENÍ + ŠATNY</t>
  </si>
  <si>
    <t>KSO:</t>
  </si>
  <si>
    <t>CC-CZ:</t>
  </si>
  <si>
    <t>Místo:</t>
  </si>
  <si>
    <t>RYCHNOV n. KNĚŽNOU</t>
  </si>
  <si>
    <t>Datum:</t>
  </si>
  <si>
    <t>24. 3. 2020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</si>
  <si>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</si>
  <si>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</si>
  <si>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</si>
  <si>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</si>
  <si>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</si>
  <si>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</si>
  <si>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</si>
  <si>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ATELIER H1&amp; ATELIER HÁJEK s.r.o.</t>
  </si>
  <si>
    <t>True</t>
  </si>
  <si>
    <t>Zpracovatel:</t>
  </si>
  <si>
    <t>ERŠILOVÁ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</si>
  <si>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</si>
  <si>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</si>
  <si>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</si>
  <si>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</si>
  <si>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</si>
  <si>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</si>
  <si>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</si>
  <si>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</si>
  <si>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</si>
  <si>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</si>
  <si>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</si>
  <si>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</si>
  <si>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</si>
  <si>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</si>
  <si>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</si>
  <si>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</si>
  <si>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</si>
  <si>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</si>
  <si>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</si>
  <si>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</si>
  <si>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</si>
  <si>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</si>
  <si>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</si>
  <si>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</si>
  <si>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</si>
  <si>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</si>
  <si>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</si>
  <si>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</si>
  <si>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</si>
  <si>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</si>
  <si>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</si>
  <si>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</si>
  <si>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</si>
  <si>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</si>
  <si>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</si>
  <si>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</si>
  <si>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</si>
  <si>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</si>
  <si>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</si>
  <si>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</si>
  <si>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</si>
  <si>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</si>
  <si>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</si>
  <si>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</si>
  <si>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</si>
  <si>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</si>
  <si>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</si>
  <si>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</si>
  <si>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</si>
  <si>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</si>
  <si>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</si>
  <si>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</si>
  <si>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</si>
  <si>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</si>
  <si>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</si>
  <si>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</si>
  <si>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</si>
  <si>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</si>
  <si>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</si>
  <si>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</si>
  <si>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</si>
  <si>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</si>
  <si>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</si>
  <si>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</si>
  <si>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</si>
  <si>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</si>
  <si>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</t>
  </si>
  <si>
    <t xml:space="preserve">    731 - Ústřední vytápění - </t>
  </si>
  <si>
    <t xml:space="preserve">    763 - Konstrukce suché výstavby</t>
  </si>
  <si>
    <t xml:space="preserve">    766 - Konstrukce truhlářské vč povrchové úpravy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</si>
  <si>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</si>
  <si>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</si>
  <si>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</si>
  <si>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</si>
  <si>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</si>
  <si>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</si>
  <si>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</si>
  <si>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M - Práce a dodávky M</t>
  </si>
  <si>
    <t xml:space="preserve">    21-M - Elektromontáže</t>
  </si>
  <si>
    <t xml:space="preserve">    24-M - Montáže vzduchotechnických zařízení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</si>
  <si>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</si>
  <si>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</si>
  <si>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</si>
  <si>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</si>
  <si>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</si>
  <si>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</si>
  <si>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</si>
  <si>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</si>
  <si>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</si>
  <si>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</si>
  <si>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</si>
  <si>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</si>
  <si>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</si>
  <si>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</si>
  <si>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</si>
  <si>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</si>
  <si>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</si>
  <si>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</si>
  <si>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</si>
  <si>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</si>
  <si>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</si>
  <si>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</si>
  <si>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</si>
  <si>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139751101</t>
  </si>
  <si>
    <t>Vykopávky v uzavřených prostorech v hornině třídy těžitelnosti I, skupiny 1 až 3 ručně - kanalizace</t>
  </si>
  <si>
    <t>m3</t>
  </si>
  <si>
    <t>4</t>
  </si>
  <si>
    <t>-764481968</t>
  </si>
  <si>
    <t>VV</t>
  </si>
  <si>
    <t>"pro kanalizaci" 22,0*0,8*0,75</t>
  </si>
  <si>
    <t>162211201</t>
  </si>
  <si>
    <t>Vodorovné přemístění do 10 m nošením výkopku z horniny třídy těžitelnosti I, skupiny 1 až 3</t>
  </si>
  <si>
    <t>-1456845292</t>
  </si>
  <si>
    <t>13,2</t>
  </si>
  <si>
    <t>3</t>
  </si>
  <si>
    <t>162651112</t>
  </si>
  <si>
    <t>Vodorovné přemístění do 5000 m výkopku/sypaniny z horniny třídy těžitelnosti I, skupiny 1 až 3</t>
  </si>
  <si>
    <t>-466992052</t>
  </si>
  <si>
    <t>167111101</t>
  </si>
  <si>
    <t>Nakládání výkopku z hornin třídy těžitelnosti I, skupiny 1 až 3 do 100 m3 ručně</t>
  </si>
  <si>
    <t>-1422957962</t>
  </si>
  <si>
    <t>5</t>
  </si>
  <si>
    <t>171151103</t>
  </si>
  <si>
    <t>Uložení sypaniny z hornin soudržných do násypů zhutněných</t>
  </si>
  <si>
    <t>-939899238</t>
  </si>
  <si>
    <t>6</t>
  </si>
  <si>
    <t>171201221</t>
  </si>
  <si>
    <t>Poplatek za uložení na skládce (skládkovné) zeminy a kamení kód odpadu 17 05 04</t>
  </si>
  <si>
    <t>t</t>
  </si>
  <si>
    <t>1053304669</t>
  </si>
  <si>
    <t>13,2*1,6</t>
  </si>
  <si>
    <t>7</t>
  </si>
  <si>
    <t>175111101</t>
  </si>
  <si>
    <t xml:space="preserve">Obsypání potrubí ručně sypaninou bez prohození, uloženou do 3 m  kanalizace</t>
  </si>
  <si>
    <t>1061786753</t>
  </si>
  <si>
    <t>6,4</t>
  </si>
  <si>
    <t>8</t>
  </si>
  <si>
    <t>M</t>
  </si>
  <si>
    <t>583312000</t>
  </si>
  <si>
    <t>Zásypový nezámrzný materiál</t>
  </si>
  <si>
    <t>-2141058518</t>
  </si>
  <si>
    <t>6,4*1,8</t>
  </si>
  <si>
    <t>Svislé a kompletní konstrukce</t>
  </si>
  <si>
    <t>9</t>
  </si>
  <si>
    <t>311272031</t>
  </si>
  <si>
    <t>Zdivo z pórobetonových tvárnic hladkých přes P2 do P4 přes 450 do 600 kg/m3 na tenkovrstvou maltu tl 200 mm</t>
  </si>
  <si>
    <t>m2</t>
  </si>
  <si>
    <t>1389629078</t>
  </si>
  <si>
    <t xml:space="preserve">"hyg zař"   (1,85+2,95)*3,0</t>
  </si>
  <si>
    <t>10</t>
  </si>
  <si>
    <t>340271025</t>
  </si>
  <si>
    <t>Zazdívka otvorů v příčkách nebo stěnách plochy do 4 m2 tvárnicemi pórobetonovými tl 100 mm</t>
  </si>
  <si>
    <t>-267979549</t>
  </si>
  <si>
    <t xml:space="preserve">"hyg zař"  0,6*2,02</t>
  </si>
  <si>
    <t xml:space="preserve">"šatny"    0,9*2,02</t>
  </si>
  <si>
    <t>Součet</t>
  </si>
  <si>
    <t>11</t>
  </si>
  <si>
    <t>342272225</t>
  </si>
  <si>
    <t>Příčka z pórobetonových hladkých tvárnic na tenkovrstvou maltu tl 100 mm</t>
  </si>
  <si>
    <t>2100063920</t>
  </si>
  <si>
    <t xml:space="preserve">"hyg zař"  (0,98+2,95+2,55+1,54+1,3+0,4)*3,0-0,7*1,97*4</t>
  </si>
  <si>
    <t xml:space="preserve">"šatny"  (1,5+1,5+1,33)*3,0-0,7*1,97*2</t>
  </si>
  <si>
    <t>12</t>
  </si>
  <si>
    <t>342291111</t>
  </si>
  <si>
    <t>Ukotvení příček montážní polyuretanovou pěnou tl příčky do 100 mm</t>
  </si>
  <si>
    <t>m</t>
  </si>
  <si>
    <t>-2116317677</t>
  </si>
  <si>
    <t>"hyg zař" 3,0*6</t>
  </si>
  <si>
    <t xml:space="preserve">"šatny"  3,0*3</t>
  </si>
  <si>
    <t>13</t>
  </si>
  <si>
    <t>342291112</t>
  </si>
  <si>
    <t>Ukotvení příček montážní polyuretanovou pěnou tl příčky přes 100 mm</t>
  </si>
  <si>
    <t>1337932556</t>
  </si>
  <si>
    <t>"hyg zař" 3,0*2</t>
  </si>
  <si>
    <t>Vodorovné konstrukce</t>
  </si>
  <si>
    <t>14</t>
  </si>
  <si>
    <t>451573111</t>
  </si>
  <si>
    <t>Lože pod potrubí otevřený výkop ze štěrkopísku kanalizace</t>
  </si>
  <si>
    <t>-1625438335</t>
  </si>
  <si>
    <t>1,2</t>
  </si>
  <si>
    <t>Úpravy povrchů, podlahy a osazování výplní</t>
  </si>
  <si>
    <t>611325421</t>
  </si>
  <si>
    <t>Oprava vnitřní vápenocementové štukové omítky stropů v rozsahu plochy do 10%</t>
  </si>
  <si>
    <t>-156787652</t>
  </si>
  <si>
    <t xml:space="preserve">"hyg zař"  2,2+1,65+4,1+3,45+1,4+5,9+14,15</t>
  </si>
  <si>
    <t xml:space="preserve">"šatny"     23,05+19,9+1,55+1,35+23,65</t>
  </si>
  <si>
    <t>16</t>
  </si>
  <si>
    <t>612321121</t>
  </si>
  <si>
    <t>Vápenocementová omítka hladká jednovrstvá vnitřních stěn nanášená ručně pod obklady</t>
  </si>
  <si>
    <t>1621540106</t>
  </si>
  <si>
    <t>"hyg zař"</t>
  </si>
  <si>
    <t xml:space="preserve">"002"  (1,2+1,85)*2*2,95-0,7*1,97*2</t>
  </si>
  <si>
    <t xml:space="preserve">"003+005"  (1,7+0,98*2+1,45)*2*2,95-0,7*1,97*2+0,98*0,15*2-2,84*0,85</t>
  </si>
  <si>
    <t xml:space="preserve">"004"  (1,4+2,93)*2*2,95-(0,7+0,8)*1,97-1,4*0,85</t>
  </si>
  <si>
    <t xml:space="preserve">"005"   (1,85+1,85)*2*2,95-0,7*1,97</t>
  </si>
  <si>
    <t xml:space="preserve">"006"  (2,05+2,93)*2*2,95-(0,8+0,7)*1,97-1,75*0,85</t>
  </si>
  <si>
    <t xml:space="preserve">"007"  4,85*2,1+(4,85+2,8*2)*2,95-0,7*1,97+4,85*0,15</t>
  </si>
  <si>
    <t xml:space="preserve">"odpočet  SDK"  -(0,98*1,55*2+1,85*1,55+4,84*2,95)</t>
  </si>
  <si>
    <t>Mezisoučet</t>
  </si>
  <si>
    <t xml:space="preserve">"šatny" </t>
  </si>
  <si>
    <t xml:space="preserve">"013"   (0,9+1,33*2)*2,95-0,7*1,97</t>
  </si>
  <si>
    <t xml:space="preserve">"012"  (1,05+1,5)*2*2,95-1,05*1,15-0,7*1,97*2</t>
  </si>
  <si>
    <t>17</t>
  </si>
  <si>
    <t>612321141</t>
  </si>
  <si>
    <t>Vápenocementová omítka štuková dvouvrstvá vnitřních stěn nanášená ručně</t>
  </si>
  <si>
    <t>-2098470492</t>
  </si>
  <si>
    <t xml:space="preserve">"šatny"  (1,33+1,58)*2*3,0-0,7*1,97</t>
  </si>
  <si>
    <t>18</t>
  </si>
  <si>
    <t>612325121</t>
  </si>
  <si>
    <t>Vápenocementová štuková omítka rýh ve stěnách šířky do 150 mm</t>
  </si>
  <si>
    <t>2112221547</t>
  </si>
  <si>
    <t>"vyb příčka" 3,0*0,1*6+3,0*0,15*2</t>
  </si>
  <si>
    <t>19</t>
  </si>
  <si>
    <t>612325225</t>
  </si>
  <si>
    <t>Vápenocementová štuková omítka malých ploch do 4,0 m2 na stěnách</t>
  </si>
  <si>
    <t>kus</t>
  </si>
  <si>
    <t>-1773603877</t>
  </si>
  <si>
    <t xml:space="preserve">"šatny"   2</t>
  </si>
  <si>
    <t xml:space="preserve">"hyg zař"   2</t>
  </si>
  <si>
    <t>20</t>
  </si>
  <si>
    <t>612325421</t>
  </si>
  <si>
    <t>Oprava vnitřní vápenocementové štukové omítky stěn v rozsahu plochy do 10%</t>
  </si>
  <si>
    <t>652692234</t>
  </si>
  <si>
    <t xml:space="preserve">"014"  (4,1+3,42+4,3+0,4+2,0+1,6)*2,95-1,2*1,8*2-1,6</t>
  </si>
  <si>
    <t xml:space="preserve">"011"  (3,75+2,0+6,15+4,3)*2,95-1,2*1,8*2-1,6*2</t>
  </si>
  <si>
    <t xml:space="preserve">"010"  (4,0+6,15)*2*2,95-(1,6*2+1,2*1,8*2+2,7*2,95)</t>
  </si>
  <si>
    <t>6199910010</t>
  </si>
  <si>
    <t xml:space="preserve">Zakrytí oken  fólií přilepenou lepící páskou</t>
  </si>
  <si>
    <t>-1727656667</t>
  </si>
  <si>
    <t>(3,3+1,5+2,0+5,2)*1,0</t>
  </si>
  <si>
    <t>1,2*1,8*6</t>
  </si>
  <si>
    <t>22</t>
  </si>
  <si>
    <t>631312131</t>
  </si>
  <si>
    <t xml:space="preserve">Doplnění dosavadních mazanin betonem prostým plochy do 4 m2 tloušťky přes 80 mm  kanalizace</t>
  </si>
  <si>
    <t>1963502393</t>
  </si>
  <si>
    <t>22,0*0,8*0,2</t>
  </si>
  <si>
    <t>23</t>
  </si>
  <si>
    <t>631312141</t>
  </si>
  <si>
    <t>Doplnění rýh v dosavadních mazaninách betonem prostým</t>
  </si>
  <si>
    <t>-619182330</t>
  </si>
  <si>
    <t xml:space="preserve">"bouraná příčka"  2,95*(0,15+0,1*2)*0,05+1,071*0,1*0,05</t>
  </si>
  <si>
    <t>24</t>
  </si>
  <si>
    <t>642942111</t>
  </si>
  <si>
    <t>Osazování zárubní nebo rámů dveřních kovových do 2,5 m2 na MC</t>
  </si>
  <si>
    <t>-447938812</t>
  </si>
  <si>
    <t>25</t>
  </si>
  <si>
    <t>642944121</t>
  </si>
  <si>
    <t>Osazování ocelových zárubní dodatečné pl do 2,5 m2</t>
  </si>
  <si>
    <t>-1829063151</t>
  </si>
  <si>
    <t>26</t>
  </si>
  <si>
    <t>55331348</t>
  </si>
  <si>
    <t>zárubeň ocelová pro běžné zdění a pórobeton 100 levá/pravá 700</t>
  </si>
  <si>
    <t>-1358045833</t>
  </si>
  <si>
    <t>1+2+2+1</t>
  </si>
  <si>
    <t>27</t>
  </si>
  <si>
    <t>55331350</t>
  </si>
  <si>
    <t>zárubeň ocelová pro běžné zdění a pórobeton 100 levá/pravá 800</t>
  </si>
  <si>
    <t>99485317</t>
  </si>
  <si>
    <t>2+1+2</t>
  </si>
  <si>
    <t>Ostatní konstrukce a práce-bourání</t>
  </si>
  <si>
    <t>28</t>
  </si>
  <si>
    <t>949101111</t>
  </si>
  <si>
    <t>Lešení pomocné pro objekty pozemních staveb s lešeňovou podlahou v do 1,9 m zatížení do 150 kg/m2</t>
  </si>
  <si>
    <t>-496858151</t>
  </si>
  <si>
    <t>45,0</t>
  </si>
  <si>
    <t>29</t>
  </si>
  <si>
    <t>96102232</t>
  </si>
  <si>
    <t xml:space="preserve">Zednické  práce pro řemesla</t>
  </si>
  <si>
    <t>hod</t>
  </si>
  <si>
    <t>1062281446</t>
  </si>
  <si>
    <t>80</t>
  </si>
  <si>
    <t>30</t>
  </si>
  <si>
    <t>96102233</t>
  </si>
  <si>
    <t xml:space="preserve">Bourací   práce pro řemesla</t>
  </si>
  <si>
    <t>-938320935</t>
  </si>
  <si>
    <t>31</t>
  </si>
  <si>
    <t>962031132</t>
  </si>
  <si>
    <t>Bourání příček z cihel pálených na MVC tl do 100 mm</t>
  </si>
  <si>
    <t>2120446558</t>
  </si>
  <si>
    <t xml:space="preserve">"hyg zař"  2,95*3,0-0,8*1,97+(0,9+0,56)*3,0-0,8*1,97+3,2*3,0</t>
  </si>
  <si>
    <t>32</t>
  </si>
  <si>
    <t>962031136</t>
  </si>
  <si>
    <t>Bourání příček z tvárnic nebo příčkovek tl do 150 mm</t>
  </si>
  <si>
    <t>1298451217</t>
  </si>
  <si>
    <t xml:space="preserve">"hyg zař"   (2,95*3,0)*2-0,8*1,97</t>
  </si>
  <si>
    <t>33</t>
  </si>
  <si>
    <t>965042231</t>
  </si>
  <si>
    <t xml:space="preserve">Bourání podkladů pod dlažby nebo mazanin betonových nebo z litého asfaltu tl přes 100 mm pl do 4 m2  kanalizace</t>
  </si>
  <si>
    <t>-1977385033</t>
  </si>
  <si>
    <t>22,0*0,8*0,25</t>
  </si>
  <si>
    <t>34</t>
  </si>
  <si>
    <t>965081213</t>
  </si>
  <si>
    <t>Bourání podlah z dlaždic keramických nebo xylolitových tl do 10 mm plochy přes 1 m2</t>
  </si>
  <si>
    <t>1300545571</t>
  </si>
  <si>
    <t xml:space="preserve">"hyg zař"  3,25*2,95+1,4*2,95+1,75*2,95+5,2*2,95</t>
  </si>
  <si>
    <t>0,8*0,15*4</t>
  </si>
  <si>
    <t xml:space="preserve">"šatny"   1,5*1,5</t>
  </si>
  <si>
    <t>35</t>
  </si>
  <si>
    <t>968072455</t>
  </si>
  <si>
    <t>Vybourání kovových dveřních zárubní pl do 2 m2 vč křídel</t>
  </si>
  <si>
    <t>768415710</t>
  </si>
  <si>
    <t xml:space="preserve">"hyg zař"   0,8*1,97*4</t>
  </si>
  <si>
    <t xml:space="preserve">"šatny"     0,8*1,97</t>
  </si>
  <si>
    <t>36</t>
  </si>
  <si>
    <t>971033331</t>
  </si>
  <si>
    <t>Vybourání otvorů ve zdivu cihelném pl do 0,09 m2 na MVC nebo MV tl do 150 mm</t>
  </si>
  <si>
    <t>-1608557838</t>
  </si>
  <si>
    <t>37</t>
  </si>
  <si>
    <t>971033631</t>
  </si>
  <si>
    <t>Vybourání otvorů ve zdivu cihelném pl do 4 m2 na MVC nebo MV tl do 150 mm</t>
  </si>
  <si>
    <t>-1272669398</t>
  </si>
  <si>
    <t xml:space="preserve">"hyg zař"  0,8*2,02</t>
  </si>
  <si>
    <t>38</t>
  </si>
  <si>
    <t>978013191</t>
  </si>
  <si>
    <t>Otlučení (osekání) vnitřní vápenné nebo vápenocementové omítky stěn v rozsahu do 100 %</t>
  </si>
  <si>
    <t>-1007048191</t>
  </si>
  <si>
    <t xml:space="preserve">"obklady"    53,68</t>
  </si>
  <si>
    <t xml:space="preserve">"bourané příčky"  (19,7+16,15)*2</t>
  </si>
  <si>
    <t>39</t>
  </si>
  <si>
    <t>978059541</t>
  </si>
  <si>
    <t>Odsekání a odebrání obkladů stěn z vnitřních obkládaček plochy přes 1 m2</t>
  </si>
  <si>
    <t>-1416673927</t>
  </si>
  <si>
    <t xml:space="preserve">"hyg zař"  (1,52*2+2,95+2,95*2+5,3+2,95+1,52*2)*2,0</t>
  </si>
  <si>
    <t xml:space="preserve">"šatny"     3,85*1,9</t>
  </si>
  <si>
    <t>997</t>
  </si>
  <si>
    <t>Přesun sutě</t>
  </si>
  <si>
    <t>40</t>
  </si>
  <si>
    <t>997013501</t>
  </si>
  <si>
    <t>Odvoz suti a vybouraných hmot na skládku nebo meziskládku do 1 km se složením</t>
  </si>
  <si>
    <t>-1218767898</t>
  </si>
  <si>
    <t>27,814</t>
  </si>
  <si>
    <t>41</t>
  </si>
  <si>
    <t>997013509</t>
  </si>
  <si>
    <t>Příplatek k odvozu suti a vybouraných hmot na skládku ZKD 1 km přes 1 km</t>
  </si>
  <si>
    <t>-1545338058</t>
  </si>
  <si>
    <t>27,814*9</t>
  </si>
  <si>
    <t>42</t>
  </si>
  <si>
    <t>9970138</t>
  </si>
  <si>
    <t>Poplatek za uložení na skládce (skládkovné) stavebního odpadu směsného</t>
  </si>
  <si>
    <t>-1825424304</t>
  </si>
  <si>
    <t>998</t>
  </si>
  <si>
    <t>Přesun hmot</t>
  </si>
  <si>
    <t>43</t>
  </si>
  <si>
    <t>998011001</t>
  </si>
  <si>
    <t>Přesun hmot pro budovy zděné v do 6 m</t>
  </si>
  <si>
    <t>1399058109</t>
  </si>
  <si>
    <t>PSV</t>
  </si>
  <si>
    <t>Práce a dodávky PSV</t>
  </si>
  <si>
    <t>711</t>
  </si>
  <si>
    <t>Izolace proti vodě, vlhkosti a plynům</t>
  </si>
  <si>
    <t>44</t>
  </si>
  <si>
    <t>711131811</t>
  </si>
  <si>
    <t xml:space="preserve">Odstranění izolace proti zemní vlhkosti vodorovné  kanalizace</t>
  </si>
  <si>
    <t>1364959840</t>
  </si>
  <si>
    <t>22,0*0,8</t>
  </si>
  <si>
    <t>45</t>
  </si>
  <si>
    <t>7111415590</t>
  </si>
  <si>
    <t xml:space="preserve">Doplnění izolace  proti zemní vlhkosti pásy přitavením vodorovné NAIP</t>
  </si>
  <si>
    <t>174045442</t>
  </si>
  <si>
    <t>17,6</t>
  </si>
  <si>
    <t>46</t>
  </si>
  <si>
    <t>711493121.SMB</t>
  </si>
  <si>
    <t xml:space="preserve">Izolace proti podpovrchové a tlakové vodě svislá těsnicí kaší </t>
  </si>
  <si>
    <t>162995774</t>
  </si>
  <si>
    <t xml:space="preserve">"013 - sprcha"  (0,9+1,35)*2*2,0-0,7*2,0</t>
  </si>
  <si>
    <t>47</t>
  </si>
  <si>
    <t>998711201</t>
  </si>
  <si>
    <t>Přesun hmot procentní pro izolace proti vodě, vlhkosti a plynům v objektech v do 6 m</t>
  </si>
  <si>
    <t>%</t>
  </si>
  <si>
    <t>1865916520</t>
  </si>
  <si>
    <t>713</t>
  </si>
  <si>
    <t>Izolace tepelné</t>
  </si>
  <si>
    <t>48</t>
  </si>
  <si>
    <t>713120811</t>
  </si>
  <si>
    <t>Odstranění tepelné izolace podlah volně kladené z vláknitých materiálů suchých tl do 100 mm kanalizace</t>
  </si>
  <si>
    <t>656807863</t>
  </si>
  <si>
    <t>49</t>
  </si>
  <si>
    <t>713121111</t>
  </si>
  <si>
    <t>Montáž izolace tepelné podlah volně kladenými rohožemi, pásy, dílci, deskami 1 vrstva kanalizace</t>
  </si>
  <si>
    <t>-203555776</t>
  </si>
  <si>
    <t>50</t>
  </si>
  <si>
    <t>28375873</t>
  </si>
  <si>
    <t>deska EPS 70 se zvýšenou pevností λ=0,039 tl 100mm kanalizace</t>
  </si>
  <si>
    <t>996116862</t>
  </si>
  <si>
    <t>17,6*1,02 'Přepočtené koeficientem množství</t>
  </si>
  <si>
    <t>51</t>
  </si>
  <si>
    <t>998713201</t>
  </si>
  <si>
    <t>Přesun hmot procentní pro izolace tepelné v objektech v do 6 m</t>
  </si>
  <si>
    <t>-1347124888</t>
  </si>
  <si>
    <t>721</t>
  </si>
  <si>
    <t xml:space="preserve">Zdravotechnika - </t>
  </si>
  <si>
    <t>52</t>
  </si>
  <si>
    <t>721-1</t>
  </si>
  <si>
    <t>Zdravotechnika</t>
  </si>
  <si>
    <t>kpl</t>
  </si>
  <si>
    <t>389139320</t>
  </si>
  <si>
    <t>53</t>
  </si>
  <si>
    <t>721-2</t>
  </si>
  <si>
    <t>Zdravotechnika- demolice</t>
  </si>
  <si>
    <t>-1803683235</t>
  </si>
  <si>
    <t>731</t>
  </si>
  <si>
    <t xml:space="preserve">Ústřední vytápění - </t>
  </si>
  <si>
    <t>54</t>
  </si>
  <si>
    <t>731-1</t>
  </si>
  <si>
    <t>Vytápění</t>
  </si>
  <si>
    <t>418095026</t>
  </si>
  <si>
    <t>763</t>
  </si>
  <si>
    <t>Konstrukce suché výstavby</t>
  </si>
  <si>
    <t>55</t>
  </si>
  <si>
    <t>763111721</t>
  </si>
  <si>
    <t>SDK příčka plastový úhelník k ochraně rohů</t>
  </si>
  <si>
    <t>1760155021</t>
  </si>
  <si>
    <t>2,95*7</t>
  </si>
  <si>
    <t>56</t>
  </si>
  <si>
    <t>763121424</t>
  </si>
  <si>
    <t>SDK stěna předsazená tl 87,5 mm profil CW+UW 75 deska 1xH2 12,5 bez izolace EI 15</t>
  </si>
  <si>
    <t>2040225010</t>
  </si>
  <si>
    <t xml:space="preserve">"003+005"  0,98*(1,55+0,15)*2</t>
  </si>
  <si>
    <t xml:space="preserve">"005"  1,85*(1,55+0,15)</t>
  </si>
  <si>
    <t xml:space="preserve">"007"   4,85*(1,55+0,15)</t>
  </si>
  <si>
    <t xml:space="preserve">"013"    0,9*2,95</t>
  </si>
  <si>
    <t xml:space="preserve">"012"   1,05*(1,15+0,15)</t>
  </si>
  <si>
    <t xml:space="preserve">Součet  </t>
  </si>
  <si>
    <t>57</t>
  </si>
  <si>
    <t>763121714</t>
  </si>
  <si>
    <t>SDK stěna předsazená základní penetrační nátěr</t>
  </si>
  <si>
    <t>-112361423</t>
  </si>
  <si>
    <t>18,742</t>
  </si>
  <si>
    <t>58</t>
  </si>
  <si>
    <t>7631315110</t>
  </si>
  <si>
    <t>Opláštění potrubí pod stropem dřevotřísových desek s laminátovým povrchem</t>
  </si>
  <si>
    <t>-576396652</t>
  </si>
  <si>
    <t xml:space="preserve">"002"  1,17*(0,81+0,75*2)</t>
  </si>
  <si>
    <t xml:space="preserve">"005"  1,85*(1,045+0,75)</t>
  </si>
  <si>
    <t xml:space="preserve">"004"  1,4*(1,045+0,75*2-0,365)+1,08*(0,365+0,75)</t>
  </si>
  <si>
    <t xml:space="preserve">"006"  2,05*(0,81+0,75*2)</t>
  </si>
  <si>
    <t xml:space="preserve">"007"  (4,84*2-0,5-0,305*2+1,31*3+4,4+0,9+0,55)*0,75</t>
  </si>
  <si>
    <t>1,1*0,81+1,31*(0,5+0,305)+3,49*0,3+4,1*0,3+0,9*0,305</t>
  </si>
  <si>
    <t>59</t>
  </si>
  <si>
    <t>7631318110</t>
  </si>
  <si>
    <t xml:space="preserve">Demontáž SDK opláštění potrubí </t>
  </si>
  <si>
    <t>1332873283</t>
  </si>
  <si>
    <t>5,0*2,2</t>
  </si>
  <si>
    <t>60</t>
  </si>
  <si>
    <t>763131911</t>
  </si>
  <si>
    <t xml:space="preserve">Zhotovení otvoru vel. do 0,1 m2 v  podhledu  s vyztužením profily</t>
  </si>
  <si>
    <t>86545140</t>
  </si>
  <si>
    <t>61</t>
  </si>
  <si>
    <t>763164551</t>
  </si>
  <si>
    <t>SDK obklad kcí tvaru L š přes 0,8 m desky 1xA 12,5</t>
  </si>
  <si>
    <t>749378904</t>
  </si>
  <si>
    <t xml:space="preserve">"014"  4,57+3,5</t>
  </si>
  <si>
    <t>62</t>
  </si>
  <si>
    <t>7632129330</t>
  </si>
  <si>
    <t>Doplnění SDK příčky u oken do 0,5 m2</t>
  </si>
  <si>
    <t>-1759117431</t>
  </si>
  <si>
    <t>63</t>
  </si>
  <si>
    <t>763411111</t>
  </si>
  <si>
    <t>Sanitární příčky do mokrého prostředí, desky s HPL - laminátem tl 19,6 mm</t>
  </si>
  <si>
    <t>-1539551585</t>
  </si>
  <si>
    <t xml:space="preserve">"01/t"   (1,138+0,9*4+1,27*4)*2,1-0,7*1,97*5</t>
  </si>
  <si>
    <t>64</t>
  </si>
  <si>
    <t>763412122</t>
  </si>
  <si>
    <t>Dveře sanitárních příček, desky laminované tl 18 mm, š do 800 mm, v do 2000 mm</t>
  </si>
  <si>
    <t>-1430423328</t>
  </si>
  <si>
    <t>65</t>
  </si>
  <si>
    <t>763411811</t>
  </si>
  <si>
    <t>Demontáž sanitárních příček z desek</t>
  </si>
  <si>
    <t>375743606</t>
  </si>
  <si>
    <t>(2,95+1,52*2)*2,1*2-0,6*1,97*6</t>
  </si>
  <si>
    <t>66</t>
  </si>
  <si>
    <t>763411821</t>
  </si>
  <si>
    <t>Demontáž dveří sanitárních příček</t>
  </si>
  <si>
    <t>2042052132</t>
  </si>
  <si>
    <t>67</t>
  </si>
  <si>
    <t>998763401</t>
  </si>
  <si>
    <t>Přesun hmot procentní pro sádrokartonové konstrukce v objektech v do 6 m</t>
  </si>
  <si>
    <t>1188321649</t>
  </si>
  <si>
    <t>766</t>
  </si>
  <si>
    <t>Konstrukce truhlářské vč povrchové úpravy</t>
  </si>
  <si>
    <t>68</t>
  </si>
  <si>
    <t>766660001</t>
  </si>
  <si>
    <t xml:space="preserve">1-5   Montáž dveřních křídel otvíravých jednokřídlových š do 0,8 m do ocelové zárubně</t>
  </si>
  <si>
    <t>1607050571</t>
  </si>
  <si>
    <t xml:space="preserve">"1"  2</t>
  </si>
  <si>
    <t xml:space="preserve">"2"  1</t>
  </si>
  <si>
    <t xml:space="preserve">"3"  2+2</t>
  </si>
  <si>
    <t xml:space="preserve">"4"  1</t>
  </si>
  <si>
    <t xml:space="preserve">"5"  1+2</t>
  </si>
  <si>
    <t>69</t>
  </si>
  <si>
    <t>611610030</t>
  </si>
  <si>
    <t>dveře jednokřídlé otočné, plné, štítek s ozn, kov br nerez, mechanika M2000 se systémem vrat pružin vel 70-80/197</t>
  </si>
  <si>
    <t>-1383138332</t>
  </si>
  <si>
    <t>70</t>
  </si>
  <si>
    <t>611610031</t>
  </si>
  <si>
    <t xml:space="preserve">02-05  Věšáky s lavicí - korpus, police a zadní deska tl 25 mm DTDL,kov nožky, nerez háčky, barva světle žlutá, v 170- 180 cm</t>
  </si>
  <si>
    <t>1265383064</t>
  </si>
  <si>
    <t xml:space="preserve">"02"  1,8</t>
  </si>
  <si>
    <t xml:space="preserve">"03"  4,15*2</t>
  </si>
  <si>
    <t xml:space="preserve">"04"  2,1</t>
  </si>
  <si>
    <t xml:space="preserve">"05"  2,4</t>
  </si>
  <si>
    <t>71</t>
  </si>
  <si>
    <t>611610032</t>
  </si>
  <si>
    <t xml:space="preserve">06  Uzamykatelné boxy - korpus a zadní deska tl 18 mm DTDL, soklv 100 mm, dvířka, </t>
  </si>
  <si>
    <t>-837630514</t>
  </si>
  <si>
    <t xml:space="preserve">"06    3,2*1,0"  1</t>
  </si>
  <si>
    <t>72</t>
  </si>
  <si>
    <t>611610033</t>
  </si>
  <si>
    <t xml:space="preserve">07  Uzamykatelné boxy - korpus a zadní deska tl 18 mm DTDL, soklv 100 mm, dvířka, </t>
  </si>
  <si>
    <t>-712272827</t>
  </si>
  <si>
    <t xml:space="preserve">"06    2,8*0,5"  1</t>
  </si>
  <si>
    <t>73</t>
  </si>
  <si>
    <t>611610034</t>
  </si>
  <si>
    <t xml:space="preserve">08  Uzamykatelné boxy - korpus a zadní deska tl 18 mm DTDL, soklv 100 mm, dvířka, </t>
  </si>
  <si>
    <t>752750262</t>
  </si>
  <si>
    <t xml:space="preserve">"08    1,6*2,0"  1</t>
  </si>
  <si>
    <t>74</t>
  </si>
  <si>
    <t>766663916</t>
  </si>
  <si>
    <t>Oprava dveřních křídel z tvrdého dřeva seříznutí křídla</t>
  </si>
  <si>
    <t>1891185740</t>
  </si>
  <si>
    <t>75</t>
  </si>
  <si>
    <t>998766201</t>
  </si>
  <si>
    <t>Přesun hmot procentní pro konstrukce truhlářské v objektech v do 6 m</t>
  </si>
  <si>
    <t>1239494007</t>
  </si>
  <si>
    <t>767</t>
  </si>
  <si>
    <t>Konstrukce zámečnické</t>
  </si>
  <si>
    <t>76</t>
  </si>
  <si>
    <t>7676139210</t>
  </si>
  <si>
    <t>Oprava oken - výměna zasklení okna za izolační panel s otvorem pro potrubí do1m2</t>
  </si>
  <si>
    <t>124582214</t>
  </si>
  <si>
    <t>77</t>
  </si>
  <si>
    <t>767691812</t>
  </si>
  <si>
    <t>Vyvěšení nebo zavěšení kovových křídel oken do 1,5 m2</t>
  </si>
  <si>
    <t>544953034</t>
  </si>
  <si>
    <t>78</t>
  </si>
  <si>
    <t>7678919010</t>
  </si>
  <si>
    <t>Opravy zámečnických konstrukcí ostatních - doplnění svislého poutce okna vč nátěru</t>
  </si>
  <si>
    <t>-1538141385</t>
  </si>
  <si>
    <t>0,9*2</t>
  </si>
  <si>
    <t>79</t>
  </si>
  <si>
    <t>998767201</t>
  </si>
  <si>
    <t>Přesun hmot procentní pro zámečnické konstrukce v objektech v do 6 m</t>
  </si>
  <si>
    <t>1385306639</t>
  </si>
  <si>
    <t>771</t>
  </si>
  <si>
    <t>Podlahy z dlaždic</t>
  </si>
  <si>
    <t>771111011</t>
  </si>
  <si>
    <t>Vysátí podkladu před pokládkou dlažby</t>
  </si>
  <si>
    <t>-1178888972</t>
  </si>
  <si>
    <t xml:space="preserve">"hyg zař"   33,0</t>
  </si>
  <si>
    <t xml:space="preserve">"prahy"  (0,7*6+0,8*5)*0,1</t>
  </si>
  <si>
    <t xml:space="preserve">"šatny 012+013"   1,55+1,35+0,7*0,1</t>
  </si>
  <si>
    <t>81</t>
  </si>
  <si>
    <t>771121011</t>
  </si>
  <si>
    <t>Nátěr penetrační na podlahu</t>
  </si>
  <si>
    <t>1461314954</t>
  </si>
  <si>
    <t>36,79</t>
  </si>
  <si>
    <t>82</t>
  </si>
  <si>
    <t>771151024</t>
  </si>
  <si>
    <t>Samonivelační stěrka podlah pevnosti 30 MPa tl 10 mm</t>
  </si>
  <si>
    <t>-892526778</t>
  </si>
  <si>
    <t>83</t>
  </si>
  <si>
    <t>771474113</t>
  </si>
  <si>
    <t>Montáž soklů z dlaždic keramických rovných flexibilní lepidlo v do 120 mm</t>
  </si>
  <si>
    <t>-227407042</t>
  </si>
  <si>
    <t>(1,54+1,3+0,98*2+1,17+1,85+1,85+1,7+1,4+2,95)*2</t>
  </si>
  <si>
    <t>(2,05+2,95+4,84+2,95)*2</t>
  </si>
  <si>
    <t>-(0,7*9+0,8*2)</t>
  </si>
  <si>
    <t>"šatny" (0,9+1,05+1,33*2)*2-0,7*3</t>
  </si>
  <si>
    <t>84</t>
  </si>
  <si>
    <t>771577151</t>
  </si>
  <si>
    <t>Příplatek k montáži podlah keramických do malty za plochu do 5 m2</t>
  </si>
  <si>
    <t>1375844315</t>
  </si>
  <si>
    <t xml:space="preserve">"hyg zař"   2,18+1,65+4,1+3,42+1,4</t>
  </si>
  <si>
    <t xml:space="preserve">"šatny"  1,55+1,35</t>
  </si>
  <si>
    <t>85</t>
  </si>
  <si>
    <t>771574261</t>
  </si>
  <si>
    <t>Montáž podlah keramických velkoformát pro mechanické zatížení protiskluzných lepených flexibilním lepidlem do 4 ks/ m2</t>
  </si>
  <si>
    <t>-215608329</t>
  </si>
  <si>
    <t xml:space="preserve">"šatny 012+013"   1,55+1,35</t>
  </si>
  <si>
    <t>86</t>
  </si>
  <si>
    <t>LSS.TRU61069</t>
  </si>
  <si>
    <t>Dlaždice slinutá , matný povrch, protiskluzná R10/B, otěruvzdor PE cem odolná , 598 x 598 x 10 mm</t>
  </si>
  <si>
    <t>1765087746</t>
  </si>
  <si>
    <t>36,72+5,63</t>
  </si>
  <si>
    <t>42,35*1,15 'Přepočtené koeficientem množství</t>
  </si>
  <si>
    <t>87</t>
  </si>
  <si>
    <t>771577114</t>
  </si>
  <si>
    <t>Příplatek k montáži podlah keramických lepených flexibilním lepidlem za spárování tmelem dvousložkovým</t>
  </si>
  <si>
    <t>-260389486</t>
  </si>
  <si>
    <t>48,703/1,15</t>
  </si>
  <si>
    <t>88</t>
  </si>
  <si>
    <t>771577115</t>
  </si>
  <si>
    <t>Příplatek k montáži podlah keramických lepených flexibilním lepidlem za lepení dvousložkovým lepidlem</t>
  </si>
  <si>
    <t>217438196</t>
  </si>
  <si>
    <t>42,35</t>
  </si>
  <si>
    <t>89</t>
  </si>
  <si>
    <t>771591112</t>
  </si>
  <si>
    <t>Izolace pod dlažbu nátěrem nebo stěrkou ve dvou vrstvách</t>
  </si>
  <si>
    <t>1670240293</t>
  </si>
  <si>
    <t>"vytažení na stěny"</t>
  </si>
  <si>
    <t>(1,54+1,3+0,98*2+1,17+1,85+1,85+1,7+1,4+2,95)*2*0,1</t>
  </si>
  <si>
    <t>(2,05+2,95+4,84+2,95)*2*0,1</t>
  </si>
  <si>
    <t>(0,9+1,05+1,48*2)*2*0,1</t>
  </si>
  <si>
    <t>90</t>
  </si>
  <si>
    <t>771591185</t>
  </si>
  <si>
    <t xml:space="preserve">Podlahy  řezání keramických dlaždic rovné</t>
  </si>
  <si>
    <t>-158512173</t>
  </si>
  <si>
    <t>91</t>
  </si>
  <si>
    <t>998771201</t>
  </si>
  <si>
    <t>Přesun hmot procentní pro podlahy z dlaždic v objektech v do 6 m</t>
  </si>
  <si>
    <t>599473511</t>
  </si>
  <si>
    <t>776</t>
  </si>
  <si>
    <t>Podlahy povlakové</t>
  </si>
  <si>
    <t>92</t>
  </si>
  <si>
    <t>776111116</t>
  </si>
  <si>
    <t>Odstranění zbytků lepidla z podkladu povlakových podlah broušením</t>
  </si>
  <si>
    <t>-1612403265</t>
  </si>
  <si>
    <t xml:space="preserve">"sklad"  23,65</t>
  </si>
  <si>
    <t xml:space="preserve">"šatny"   23,0+22,35</t>
  </si>
  <si>
    <t>93</t>
  </si>
  <si>
    <t>776111311</t>
  </si>
  <si>
    <t>Vysátí podkladu povlakových podlah</t>
  </si>
  <si>
    <t>-618918972</t>
  </si>
  <si>
    <t>69,0</t>
  </si>
  <si>
    <t>94</t>
  </si>
  <si>
    <t>776121311</t>
  </si>
  <si>
    <t>Vodou ředitelná penetrace savého podkladu povlakových podlah ředěná v poměru 1:1</t>
  </si>
  <si>
    <t>-977601377</t>
  </si>
  <si>
    <t>95</t>
  </si>
  <si>
    <t>776141124</t>
  </si>
  <si>
    <t>Vyrovnání podkladu povlakových podlah stěrkou pevnosti 30 MPa tl 10 mm</t>
  </si>
  <si>
    <t>966519444</t>
  </si>
  <si>
    <t>96</t>
  </si>
  <si>
    <t>776201811</t>
  </si>
  <si>
    <t>Demontáž lepených povlakových podlah bez podložky ručně</t>
  </si>
  <si>
    <t>-1674410043</t>
  </si>
  <si>
    <t>97</t>
  </si>
  <si>
    <t>776231111</t>
  </si>
  <si>
    <t>Lepení lamel a čtverců z vinylu standardním lepidlem</t>
  </si>
  <si>
    <t>-1683804832</t>
  </si>
  <si>
    <t>98</t>
  </si>
  <si>
    <t>28412110</t>
  </si>
  <si>
    <t>PVC vinylová š 2/4m, tl 2,0mm, nášlapná vrstva 0,50mm, odolnost proti chemikál a skvrnám, protiskluz vytažená na stěnu 10 cm</t>
  </si>
  <si>
    <t>172324304</t>
  </si>
  <si>
    <t>69,0+69,0*1,7*0,1</t>
  </si>
  <si>
    <t>80,73*1,1 'Přepočtené koeficientem množství</t>
  </si>
  <si>
    <t>99</t>
  </si>
  <si>
    <t>776421111</t>
  </si>
  <si>
    <t>Montáž obvodových lišt lepením</t>
  </si>
  <si>
    <t>-120870043</t>
  </si>
  <si>
    <t>69,0*1,7</t>
  </si>
  <si>
    <t>100</t>
  </si>
  <si>
    <t>590541010</t>
  </si>
  <si>
    <t>profil ukončující pro vinyl podlahy</t>
  </si>
  <si>
    <t>1143382592</t>
  </si>
  <si>
    <t>117,3*1,02 'Přepočtené koeficientem množství</t>
  </si>
  <si>
    <t>101</t>
  </si>
  <si>
    <t>776421312</t>
  </si>
  <si>
    <t xml:space="preserve">Montáž přechodových  lišt</t>
  </si>
  <si>
    <t>2121718552</t>
  </si>
  <si>
    <t>0,7</t>
  </si>
  <si>
    <t>102</t>
  </si>
  <si>
    <t>55343114</t>
  </si>
  <si>
    <t>profil přechodový Al narážecí 30mm bronz</t>
  </si>
  <si>
    <t>323601220</t>
  </si>
  <si>
    <t>103</t>
  </si>
  <si>
    <t>998776201</t>
  </si>
  <si>
    <t>Přesun hmot procentní pro podlahy povlakové v objektech v do 6 m</t>
  </si>
  <si>
    <t>-605340867</t>
  </si>
  <si>
    <t>781</t>
  </si>
  <si>
    <t>Dokončovací práce - obklady</t>
  </si>
  <si>
    <t>104</t>
  </si>
  <si>
    <t>781474111</t>
  </si>
  <si>
    <t xml:space="preserve">Montáž obkladů vnitřních keramických hladkých  lepených flexibilním lepidlem  ST1</t>
  </si>
  <si>
    <t>-221567440</t>
  </si>
  <si>
    <t>105</t>
  </si>
  <si>
    <t>5976102600</t>
  </si>
  <si>
    <t>obklad keramický bělninový , odolnost proti chemikáliím, matný povrch, vel. 200/600+200/400 mm</t>
  </si>
  <si>
    <t>-382681609</t>
  </si>
  <si>
    <t>167,865</t>
  </si>
  <si>
    <t>167,865*1,1 'Přepočtené koeficientem množství</t>
  </si>
  <si>
    <t>106</t>
  </si>
  <si>
    <t>781477114</t>
  </si>
  <si>
    <t>Příplatek k montáži obkladů vnitřních keramických hladkých za spárování tmelem dvousložkovým</t>
  </si>
  <si>
    <t>-1244577757</t>
  </si>
  <si>
    <t>107</t>
  </si>
  <si>
    <t>781477115</t>
  </si>
  <si>
    <t>Příplatek k montáži obkladů vnitřních keramických hladkých za lepením lepidlem dvousložkovým</t>
  </si>
  <si>
    <t>684564015</t>
  </si>
  <si>
    <t>108</t>
  </si>
  <si>
    <t>998781201</t>
  </si>
  <si>
    <t>Přesun hmot procentní pro obklady keramické v objektech v do 6 m</t>
  </si>
  <si>
    <t>-1866820657</t>
  </si>
  <si>
    <t>783</t>
  </si>
  <si>
    <t>Dokončovací práce - nátěry</t>
  </si>
  <si>
    <t>109</t>
  </si>
  <si>
    <t>783000111</t>
  </si>
  <si>
    <t>Ochrana svislých ploch při provádění nátěrů olepením páskou nebo fólií - zárubně</t>
  </si>
  <si>
    <t>-1490199726</t>
  </si>
  <si>
    <t>(0,8+2,0*2)*2*11</t>
  </si>
  <si>
    <t>110</t>
  </si>
  <si>
    <t>58124833</t>
  </si>
  <si>
    <t>páska pro malířské potřeby maskovací krepová 19mmx50m</t>
  </si>
  <si>
    <t>1026181740</t>
  </si>
  <si>
    <t>105,6</t>
  </si>
  <si>
    <t>105,6*1,05 'Přepočtené koeficientem množství</t>
  </si>
  <si>
    <t>111</t>
  </si>
  <si>
    <t>783314101</t>
  </si>
  <si>
    <t xml:space="preserve">Základní jednonásobný syntetický nátěr zámečnických konstrukcí  zárubně</t>
  </si>
  <si>
    <t>367465863</t>
  </si>
  <si>
    <t xml:space="preserve">"nové zárubně"  1,2*11</t>
  </si>
  <si>
    <t>112</t>
  </si>
  <si>
    <t>783315101</t>
  </si>
  <si>
    <t>Mezinátěr jednonásobný syntetický standardní zámečnických konstrukcí</t>
  </si>
  <si>
    <t>-155510033</t>
  </si>
  <si>
    <t>113</t>
  </si>
  <si>
    <t>783317101</t>
  </si>
  <si>
    <t>Krycí jednonásobný syntetický standardní nátěr zámečnických konstrukcí</t>
  </si>
  <si>
    <t>-2124731941</t>
  </si>
  <si>
    <t>784</t>
  </si>
  <si>
    <t>Dokončovací práce - malby a tapety</t>
  </si>
  <si>
    <t>114</t>
  </si>
  <si>
    <t>784111001</t>
  </si>
  <si>
    <t>Oprášení (ometení ) podkladu v místnostech výšky do 3,80 m</t>
  </si>
  <si>
    <t>1383706639</t>
  </si>
  <si>
    <t>"stropy"</t>
  </si>
  <si>
    <t xml:space="preserve">"šatny"  23,05+19,9+1,55+1,35+23,65</t>
  </si>
  <si>
    <t xml:space="preserve">"hyg zař"   2,2+1,65+4,1+3,45+1,4+5,9+14,15</t>
  </si>
  <si>
    <t xml:space="preserve">"014"  (4,1+3,42+4,3+0,4+2,0+1,6)*2,95</t>
  </si>
  <si>
    <t xml:space="preserve">"011"  (3,75+2,0+6,15+4,3)*2,95+(1,33+1,6)*2,95</t>
  </si>
  <si>
    <t xml:space="preserve">"010"  (4,0+6,15)*2*2,95</t>
  </si>
  <si>
    <t>"zazdívky" 0,9*2,05*2+0,6*2,05*2</t>
  </si>
  <si>
    <t>115</t>
  </si>
  <si>
    <t>784171101</t>
  </si>
  <si>
    <t>Zakrytí vnitřních podlah včetně pozdějšího odkrytí</t>
  </si>
  <si>
    <t>94986456</t>
  </si>
  <si>
    <t>69,0+37,0</t>
  </si>
  <si>
    <t>116</t>
  </si>
  <si>
    <t>784181001</t>
  </si>
  <si>
    <t>Jednonásobné pačokování v místnostech výšky do 3,80 m</t>
  </si>
  <si>
    <t>821218122</t>
  </si>
  <si>
    <t xml:space="preserve">"nové příčky+ dozdívky"   16,1+0,9*2,2*2+0,6*2,2*2</t>
  </si>
  <si>
    <t>117</t>
  </si>
  <si>
    <t>784181111</t>
  </si>
  <si>
    <t>Základní silikátová jednonásobná penetrace podkladu v místnostech výšky do 3,80m</t>
  </si>
  <si>
    <t>729398292</t>
  </si>
  <si>
    <t>271,5</t>
  </si>
  <si>
    <t>118</t>
  </si>
  <si>
    <t>784211101</t>
  </si>
  <si>
    <t>Dvojnásobné bílé malby ze směsí za mokra výborně otěruvzdorných v místnostech výšky do 3,80 m</t>
  </si>
  <si>
    <t>511305123</t>
  </si>
  <si>
    <t>787</t>
  </si>
  <si>
    <t>Dokončovací práce - zasklívání</t>
  </si>
  <si>
    <t>119</t>
  </si>
  <si>
    <t>787600802</t>
  </si>
  <si>
    <t>Vysklívání oken a dveří plochy do 3 m2 skla plochého</t>
  </si>
  <si>
    <t>-731808177</t>
  </si>
  <si>
    <t>1,4*0,9*2</t>
  </si>
  <si>
    <t>120</t>
  </si>
  <si>
    <t>787616331</t>
  </si>
  <si>
    <t>Zasklívání oken a dveří s podtmelením na lišty do 1 m2 dvojsklem izolačním tl 2x4 mm</t>
  </si>
  <si>
    <t>1576345419</t>
  </si>
  <si>
    <t>0,825*0,9*2</t>
  </si>
  <si>
    <t>121</t>
  </si>
  <si>
    <t>998787201</t>
  </si>
  <si>
    <t>Přesun hmot procentní pro zasklívání v objektech v do 6 m</t>
  </si>
  <si>
    <t>1594060237</t>
  </si>
  <si>
    <t>Práce a dodávky M</t>
  </si>
  <si>
    <t>21-M</t>
  </si>
  <si>
    <t>Elektromontáže</t>
  </si>
  <si>
    <t>122</t>
  </si>
  <si>
    <t>21-M 1</t>
  </si>
  <si>
    <t>838292717</t>
  </si>
  <si>
    <t>24-M</t>
  </si>
  <si>
    <t>Montáže vzduchotechnických zařízení</t>
  </si>
  <si>
    <t>123</t>
  </si>
  <si>
    <t>24-M1</t>
  </si>
  <si>
    <t xml:space="preserve">VZT  hyg. zařízení</t>
  </si>
  <si>
    <t>1440367244</t>
  </si>
  <si>
    <t>124</t>
  </si>
  <si>
    <t>24-M2</t>
  </si>
  <si>
    <t xml:space="preserve">VZT  šatny</t>
  </si>
  <si>
    <t>-1396920698</t>
  </si>
  <si>
    <t>HZS</t>
  </si>
  <si>
    <t>Hodinové zúčtovací sazby</t>
  </si>
  <si>
    <t>125</t>
  </si>
  <si>
    <t>HZS1292</t>
  </si>
  <si>
    <t>Hodinová zúčtovací sazba stavební dělník - vystěhování nábytku</t>
  </si>
  <si>
    <t>512</t>
  </si>
  <si>
    <t>1498889267</t>
  </si>
  <si>
    <t>VRN</t>
  </si>
  <si>
    <t>Vedlejší rozpočtové náklady</t>
  </si>
  <si>
    <t>VRN1</t>
  </si>
  <si>
    <t>Průzkumné, geodetické a projektové práce</t>
  </si>
  <si>
    <t>126</t>
  </si>
  <si>
    <t>011002000</t>
  </si>
  <si>
    <t>Průzkumné práce - sondy do konstrukcí</t>
  </si>
  <si>
    <t>1024</t>
  </si>
  <si>
    <t>678406568</t>
  </si>
  <si>
    <t>127</t>
  </si>
  <si>
    <t>013254000</t>
  </si>
  <si>
    <t>Dokumentace skutečného provedení stavby</t>
  </si>
  <si>
    <t>Kč</t>
  </si>
  <si>
    <t>-434407515</t>
  </si>
  <si>
    <t>VRN3</t>
  </si>
  <si>
    <t>Zařízení staveniště</t>
  </si>
  <si>
    <t>128</t>
  </si>
  <si>
    <t>031002000</t>
  </si>
  <si>
    <t>Související práce pro zařízení staveniště</t>
  </si>
  <si>
    <t>%…</t>
  </si>
  <si>
    <t>-1893064340</t>
  </si>
  <si>
    <t>VRN7</t>
  </si>
  <si>
    <t>Provozní vlivy</t>
  </si>
  <si>
    <t>129</t>
  </si>
  <si>
    <t>079002000</t>
  </si>
  <si>
    <t>Ostatní provozní vlivy + ochrana neupravovaných prostor</t>
  </si>
  <si>
    <t>-502325477</t>
  </si>
  <si>
    <t>0,5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</si>
</sst>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ZUS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SPOL. CENTRUM ZUŠ - HYG.ZAŘÍZENÍ + ŠATNY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RYCHNOV n. KNĚŽNOU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24. 3. 2020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ATELIER H1&amp; ATELIER HÁJEK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ERŠILOVÁ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V94" s="118" t="s">
        <v>77</v>
      </c>
      <c r="BW94" s="118" t="s">
        <v>5</v>
      </c>
      <c r="BX94" s="118" t="s">
        <v>78</v>
      </c>
      <c r="CL94" s="118" t="s">
        <v>1</v>
      </c>
    </row>
    <row r="95" s="7" customFormat="1" ht="24.75" customHeight="1">
      <c r="A95" s="119" t="s">
        <v>79</v>
      </c>
      <c r="B95" s="120"/>
      <c r="C95" s="121"/>
      <c r="D95" s="122" t="s">
        <v>14</v>
      </c>
      <c r="E95" s="122"/>
      <c r="F95" s="122"/>
      <c r="G95" s="122"/>
      <c r="H95" s="122"/>
      <c r="I95" s="123"/>
      <c r="J95" s="122" t="s">
        <v>17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'ZUS - SPOL. CENTRUM ZUŠ -...'!J28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'ZUS - SPOL. CENTRUM ZUŠ -...'!P142</f>
        <v>0</v>
      </c>
      <c r="AV95" s="128">
        <f>'ZUS - SPOL. CENTRUM ZUŠ -...'!J31</f>
        <v>0</v>
      </c>
      <c r="AW95" s="128">
        <f>'ZUS - SPOL. CENTRUM ZUŠ -...'!J32</f>
        <v>0</v>
      </c>
      <c r="AX95" s="128">
        <f>'ZUS - SPOL. CENTRUM ZUŠ -...'!J33</f>
        <v>0</v>
      </c>
      <c r="AY95" s="128">
        <f>'ZUS - SPOL. CENTRUM ZUŠ -...'!J34</f>
        <v>0</v>
      </c>
      <c r="AZ95" s="128">
        <f>'ZUS - SPOL. CENTRUM ZUŠ -...'!F31</f>
        <v>0</v>
      </c>
      <c r="BA95" s="128">
        <f>'ZUS - SPOL. CENTRUM ZUŠ -...'!F32</f>
        <v>0</v>
      </c>
      <c r="BB95" s="128">
        <f>'ZUS - SPOL. CENTRUM ZUŠ -...'!F33</f>
        <v>0</v>
      </c>
      <c r="BC95" s="128">
        <f>'ZUS - SPOL. CENTRUM ZUŠ -...'!F34</f>
        <v>0</v>
      </c>
      <c r="BD95" s="130">
        <f>'ZUS - SPOL. CENTRUM ZUŠ -...'!F35</f>
        <v>0</v>
      </c>
      <c r="BE95" s="7"/>
      <c r="BT95" s="131" t="s">
        <v>81</v>
      </c>
      <c r="BU95" s="131" t="s">
        <v>82</v>
      </c>
      <c r="BV95" s="131" t="s">
        <v>77</v>
      </c>
      <c r="BW95" s="131" t="s">
        <v>5</v>
      </c>
      <c r="BX95" s="131" t="s">
        <v>78</v>
      </c>
      <c r="CL95" s="131" t="s">
        <v>1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0B+Bb4qX6GhTGGjyeVKaarTwfz1TdPc1jhoJ0P/4X4/8WWwJX1OKn3UagYji7cn65X/U3WWtHXZgC4EigBYrVw==" hashValue="m2n0l21yc6/YaxPCRlMqo8eFQkJmPk6brJ2HXaABKU678XS0DYpqZg90R4FG4zgeM8Lzs3rqjGvyIRR6UwIVo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ZUS - SPOL. CENTRUM ZUŠ -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5"/>
      <c r="J3" s="134"/>
      <c r="K3" s="134"/>
      <c r="L3" s="21"/>
      <c r="AT3" s="18" t="s">
        <v>83</v>
      </c>
    </row>
    <row r="4" s="1" customFormat="1" ht="24.96" customHeight="1">
      <c r="B4" s="21"/>
      <c r="D4" s="136" t="s">
        <v>84</v>
      </c>
      <c r="I4" s="132"/>
      <c r="L4" s="21"/>
      <c r="M4" s="137" t="s">
        <v>10</v>
      </c>
      <c r="AT4" s="18" t="s">
        <v>4</v>
      </c>
    </row>
    <row r="5" s="1" customFormat="1" ht="6.96" customHeight="1">
      <c r="B5" s="21"/>
      <c r="I5" s="132"/>
      <c r="L5" s="21"/>
    </row>
    <row r="6" s="2" customFormat="1" ht="12" customHeight="1">
      <c r="A6" s="39"/>
      <c r="B6" s="45"/>
      <c r="C6" s="39"/>
      <c r="D6" s="138" t="s">
        <v>16</v>
      </c>
      <c r="E6" s="39"/>
      <c r="F6" s="39"/>
      <c r="G6" s="39"/>
      <c r="H6" s="39"/>
      <c r="I6" s="139"/>
      <c r="J6" s="39"/>
      <c r="K6" s="39"/>
      <c r="L6" s="64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16.5" customHeight="1">
      <c r="A7" s="39"/>
      <c r="B7" s="45"/>
      <c r="C7" s="39"/>
      <c r="D7" s="39"/>
      <c r="E7" s="140" t="s">
        <v>17</v>
      </c>
      <c r="F7" s="39"/>
      <c r="G7" s="39"/>
      <c r="H7" s="39"/>
      <c r="I7" s="139"/>
      <c r="J7" s="39"/>
      <c r="K7" s="39"/>
      <c r="L7" s="64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1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38" t="s">
        <v>18</v>
      </c>
      <c r="E9" s="39"/>
      <c r="F9" s="141" t="s">
        <v>1</v>
      </c>
      <c r="G9" s="39"/>
      <c r="H9" s="39"/>
      <c r="I9" s="142" t="s">
        <v>19</v>
      </c>
      <c r="J9" s="141" t="s">
        <v>1</v>
      </c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38" t="s">
        <v>20</v>
      </c>
      <c r="E10" s="39"/>
      <c r="F10" s="141" t="s">
        <v>21</v>
      </c>
      <c r="G10" s="39"/>
      <c r="H10" s="39"/>
      <c r="I10" s="142" t="s">
        <v>22</v>
      </c>
      <c r="J10" s="143" t="str">
        <f>'Rekapitulace stavby'!AN8</f>
        <v>24. 3. 2020</v>
      </c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0.8" customHeight="1">
      <c r="A11" s="39"/>
      <c r="B11" s="45"/>
      <c r="C11" s="39"/>
      <c r="D11" s="39"/>
      <c r="E11" s="39"/>
      <c r="F11" s="39"/>
      <c r="G11" s="39"/>
      <c r="H11" s="39"/>
      <c r="I11" s="1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8" t="s">
        <v>24</v>
      </c>
      <c r="E12" s="39"/>
      <c r="F12" s="39"/>
      <c r="G12" s="39"/>
      <c r="H12" s="39"/>
      <c r="I12" s="142" t="s">
        <v>25</v>
      </c>
      <c r="J12" s="141" t="str">
        <f>IF('Rekapitulace stavby'!AN10="","",'Rekapitulace stavby'!AN10)</f>
        <v/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41" t="str">
        <f>IF('Rekapitulace stavby'!E11="","",'Rekapitulace stavby'!E11)</f>
        <v xml:space="preserve"> </v>
      </c>
      <c r="F13" s="39"/>
      <c r="G13" s="39"/>
      <c r="H13" s="39"/>
      <c r="I13" s="142" t="s">
        <v>27</v>
      </c>
      <c r="J13" s="141" t="str">
        <f>IF('Rekapitulace stavby'!AN11="","",'Rekapitulace stavby'!AN11)</f>
        <v/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1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38" t="s">
        <v>28</v>
      </c>
      <c r="E15" s="39"/>
      <c r="F15" s="39"/>
      <c r="G15" s="39"/>
      <c r="H15" s="39"/>
      <c r="I15" s="142" t="s">
        <v>25</v>
      </c>
      <c r="J15" s="34" t="str">
        <f>'Rekapitulace stavby'!AN13</f>
        <v>Vyplň údaj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4" t="str">
        <f>'Rekapitulace stavby'!E14</f>
        <v>Vyplň údaj</v>
      </c>
      <c r="F16" s="141"/>
      <c r="G16" s="141"/>
      <c r="H16" s="141"/>
      <c r="I16" s="142" t="s">
        <v>27</v>
      </c>
      <c r="J16" s="34" t="str">
        <f>'Rekapitulace stavby'!AN14</f>
        <v>Vyplň údaj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1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38" t="s">
        <v>30</v>
      </c>
      <c r="E18" s="39"/>
      <c r="F18" s="39"/>
      <c r="G18" s="39"/>
      <c r="H18" s="39"/>
      <c r="I18" s="142" t="s">
        <v>25</v>
      </c>
      <c r="J18" s="141" t="s">
        <v>1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1" t="s">
        <v>31</v>
      </c>
      <c r="F19" s="39"/>
      <c r="G19" s="39"/>
      <c r="H19" s="39"/>
      <c r="I19" s="142" t="s">
        <v>27</v>
      </c>
      <c r="J19" s="141" t="s">
        <v>1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1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38" t="s">
        <v>33</v>
      </c>
      <c r="E21" s="39"/>
      <c r="F21" s="39"/>
      <c r="G21" s="39"/>
      <c r="H21" s="39"/>
      <c r="I21" s="142" t="s">
        <v>25</v>
      </c>
      <c r="J21" s="141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41" t="s">
        <v>34</v>
      </c>
      <c r="F22" s="39"/>
      <c r="G22" s="39"/>
      <c r="H22" s="39"/>
      <c r="I22" s="142" t="s">
        <v>27</v>
      </c>
      <c r="J22" s="141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1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38" t="s">
        <v>35</v>
      </c>
      <c r="E24" s="39"/>
      <c r="F24" s="39"/>
      <c r="G24" s="39"/>
      <c r="H24" s="39"/>
      <c r="I24" s="1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16.5" customHeight="1">
      <c r="A25" s="144"/>
      <c r="B25" s="145"/>
      <c r="C25" s="144"/>
      <c r="D25" s="144"/>
      <c r="E25" s="146" t="s">
        <v>1</v>
      </c>
      <c r="F25" s="146"/>
      <c r="G25" s="146"/>
      <c r="H25" s="146"/>
      <c r="I25" s="147"/>
      <c r="J25" s="144"/>
      <c r="K25" s="144"/>
      <c r="L25" s="148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1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49"/>
      <c r="E27" s="149"/>
      <c r="F27" s="149"/>
      <c r="G27" s="149"/>
      <c r="H27" s="149"/>
      <c r="I27" s="150"/>
      <c r="J27" s="149"/>
      <c r="K27" s="14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51" t="s">
        <v>36</v>
      </c>
      <c r="E28" s="39"/>
      <c r="F28" s="39"/>
      <c r="G28" s="39"/>
      <c r="H28" s="39"/>
      <c r="I28" s="139"/>
      <c r="J28" s="152">
        <f>ROUND(J142, 2)</f>
        <v>0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9"/>
      <c r="E29" s="149"/>
      <c r="F29" s="149"/>
      <c r="G29" s="149"/>
      <c r="H29" s="149"/>
      <c r="I29" s="150"/>
      <c r="J29" s="149"/>
      <c r="K29" s="14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53" t="s">
        <v>38</v>
      </c>
      <c r="G30" s="39"/>
      <c r="H30" s="39"/>
      <c r="I30" s="154" t="s">
        <v>37</v>
      </c>
      <c r="J30" s="153" t="s">
        <v>39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55" t="s">
        <v>40</v>
      </c>
      <c r="E31" s="138" t="s">
        <v>41</v>
      </c>
      <c r="F31" s="156">
        <f>ROUND((SUM(BE142:BE530)),  2)</f>
        <v>0</v>
      </c>
      <c r="G31" s="39"/>
      <c r="H31" s="39"/>
      <c r="I31" s="157">
        <v>0.20999999999999999</v>
      </c>
      <c r="J31" s="156">
        <f>ROUND(((SUM(BE142:BE530))*I31),  2)</f>
        <v>0</v>
      </c>
      <c r="K31" s="3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38" t="s">
        <v>42</v>
      </c>
      <c r="F32" s="156">
        <f>ROUND((SUM(BF142:BF530)),  2)</f>
        <v>0</v>
      </c>
      <c r="G32" s="39"/>
      <c r="H32" s="39"/>
      <c r="I32" s="157">
        <v>0.14999999999999999</v>
      </c>
      <c r="J32" s="156">
        <f>ROUND(((SUM(BF142:BF530))*I32), 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38" t="s">
        <v>43</v>
      </c>
      <c r="F33" s="156">
        <f>ROUND((SUM(BG142:BG530)),  2)</f>
        <v>0</v>
      </c>
      <c r="G33" s="39"/>
      <c r="H33" s="39"/>
      <c r="I33" s="157">
        <v>0.20999999999999999</v>
      </c>
      <c r="J33" s="156">
        <f>0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38" t="s">
        <v>44</v>
      </c>
      <c r="F34" s="156">
        <f>ROUND((SUM(BH142:BH530)),  2)</f>
        <v>0</v>
      </c>
      <c r="G34" s="39"/>
      <c r="H34" s="39"/>
      <c r="I34" s="157">
        <v>0.14999999999999999</v>
      </c>
      <c r="J34" s="156">
        <f>0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8" t="s">
        <v>45</v>
      </c>
      <c r="F35" s="156">
        <f>ROUND((SUM(BI142:BI530)),  2)</f>
        <v>0</v>
      </c>
      <c r="G35" s="39"/>
      <c r="H35" s="39"/>
      <c r="I35" s="157">
        <v>0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139"/>
      <c r="J36" s="39"/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58"/>
      <c r="D37" s="159" t="s">
        <v>46</v>
      </c>
      <c r="E37" s="160"/>
      <c r="F37" s="160"/>
      <c r="G37" s="161" t="s">
        <v>47</v>
      </c>
      <c r="H37" s="162" t="s">
        <v>48</v>
      </c>
      <c r="I37" s="163"/>
      <c r="J37" s="164">
        <f>SUM(J28:J35)</f>
        <v>0</v>
      </c>
      <c r="K37" s="165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39"/>
      <c r="F38" s="39"/>
      <c r="G38" s="39"/>
      <c r="H38" s="39"/>
      <c r="I38" s="1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1" customFormat="1" ht="14.4" customHeight="1">
      <c r="B39" s="21"/>
      <c r="I39" s="132"/>
      <c r="L39" s="21"/>
    </row>
    <row r="40" s="1" customFormat="1" ht="14.4" customHeight="1">
      <c r="B40" s="21"/>
      <c r="I40" s="132"/>
      <c r="L40" s="21"/>
    </row>
    <row r="41" s="1" customFormat="1" ht="14.4" customHeight="1">
      <c r="B41" s="21"/>
      <c r="I41" s="132"/>
      <c r="L41" s="21"/>
    </row>
    <row r="42" s="1" customFormat="1" ht="14.4" customHeight="1">
      <c r="B42" s="21"/>
      <c r="I42" s="132"/>
      <c r="L42" s="21"/>
    </row>
    <row r="43" s="1" customFormat="1" ht="14.4" customHeight="1">
      <c r="B43" s="21"/>
      <c r="I43" s="132"/>
      <c r="L43" s="21"/>
    </row>
    <row r="44" s="1" customFormat="1" ht="14.4" customHeight="1">
      <c r="B44" s="21"/>
      <c r="I44" s="132"/>
      <c r="L44" s="21"/>
    </row>
    <row r="45" s="1" customFormat="1" ht="14.4" customHeight="1">
      <c r="B45" s="21"/>
      <c r="I45" s="132"/>
      <c r="L45" s="21"/>
    </row>
    <row r="46" s="1" customFormat="1" ht="14.4" customHeight="1">
      <c r="B46" s="21"/>
      <c r="I46" s="132"/>
      <c r="L46" s="21"/>
    </row>
    <row r="47" s="1" customFormat="1" ht="14.4" customHeight="1">
      <c r="B47" s="21"/>
      <c r="I47" s="132"/>
      <c r="L47" s="21"/>
    </row>
    <row r="48" s="1" customFormat="1" ht="14.4" customHeight="1">
      <c r="B48" s="21"/>
      <c r="I48" s="132"/>
      <c r="L48" s="21"/>
    </row>
    <row r="49" s="1" customFormat="1" ht="14.4" customHeight="1">
      <c r="B49" s="21"/>
      <c r="I49" s="132"/>
      <c r="L49" s="21"/>
    </row>
    <row r="50" s="2" customFormat="1" ht="14.4" customHeight="1">
      <c r="B50" s="64"/>
      <c r="D50" s="166" t="s">
        <v>49</v>
      </c>
      <c r="E50" s="167"/>
      <c r="F50" s="167"/>
      <c r="G50" s="166" t="s">
        <v>50</v>
      </c>
      <c r="H50" s="167"/>
      <c r="I50" s="168"/>
      <c r="J50" s="167"/>
      <c r="K50" s="167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9" t="s">
        <v>51</v>
      </c>
      <c r="E61" s="170"/>
      <c r="F61" s="171" t="s">
        <v>52</v>
      </c>
      <c r="G61" s="169" t="s">
        <v>51</v>
      </c>
      <c r="H61" s="170"/>
      <c r="I61" s="172"/>
      <c r="J61" s="173" t="s">
        <v>52</v>
      </c>
      <c r="K61" s="170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6" t="s">
        <v>53</v>
      </c>
      <c r="E65" s="174"/>
      <c r="F65" s="174"/>
      <c r="G65" s="166" t="s">
        <v>54</v>
      </c>
      <c r="H65" s="174"/>
      <c r="I65" s="175"/>
      <c r="J65" s="174"/>
      <c r="K65" s="174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9" t="s">
        <v>51</v>
      </c>
      <c r="E76" s="170"/>
      <c r="F76" s="171" t="s">
        <v>52</v>
      </c>
      <c r="G76" s="169" t="s">
        <v>51</v>
      </c>
      <c r="H76" s="170"/>
      <c r="I76" s="172"/>
      <c r="J76" s="173" t="s">
        <v>52</v>
      </c>
      <c r="K76" s="170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6"/>
      <c r="C77" s="177"/>
      <c r="D77" s="177"/>
      <c r="E77" s="177"/>
      <c r="F77" s="177"/>
      <c r="G77" s="177"/>
      <c r="H77" s="177"/>
      <c r="I77" s="178"/>
      <c r="J77" s="177"/>
      <c r="K77" s="177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9"/>
      <c r="C81" s="180"/>
      <c r="D81" s="180"/>
      <c r="E81" s="180"/>
      <c r="F81" s="180"/>
      <c r="G81" s="180"/>
      <c r="H81" s="180"/>
      <c r="I81" s="181"/>
      <c r="J81" s="180"/>
      <c r="K81" s="180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85</v>
      </c>
      <c r="D82" s="41"/>
      <c r="E82" s="41"/>
      <c r="F82" s="41"/>
      <c r="G82" s="41"/>
      <c r="H82" s="41"/>
      <c r="I82" s="139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39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39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77" t="str">
        <f>E7</f>
        <v>SPOL. CENTRUM ZUŠ - HYG.ZAŘÍZENÍ + ŠATNY</v>
      </c>
      <c r="F85" s="41"/>
      <c r="G85" s="41"/>
      <c r="H85" s="41"/>
      <c r="I85" s="139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139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2" customHeight="1">
      <c r="A87" s="39"/>
      <c r="B87" s="40"/>
      <c r="C87" s="33" t="s">
        <v>20</v>
      </c>
      <c r="D87" s="41"/>
      <c r="E87" s="41"/>
      <c r="F87" s="28" t="str">
        <f>F10</f>
        <v>RYCHNOV n. KNĚŽNOU</v>
      </c>
      <c r="G87" s="41"/>
      <c r="H87" s="41"/>
      <c r="I87" s="142" t="s">
        <v>22</v>
      </c>
      <c r="J87" s="80" t="str">
        <f>IF(J10="","",J10)</f>
        <v>24. 3. 2020</v>
      </c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39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40.05" customHeight="1">
      <c r="A89" s="39"/>
      <c r="B89" s="40"/>
      <c r="C89" s="33" t="s">
        <v>24</v>
      </c>
      <c r="D89" s="41"/>
      <c r="E89" s="41"/>
      <c r="F89" s="28" t="str">
        <f>E13</f>
        <v xml:space="preserve"> </v>
      </c>
      <c r="G89" s="41"/>
      <c r="H89" s="41"/>
      <c r="I89" s="142" t="s">
        <v>30</v>
      </c>
      <c r="J89" s="37" t="str">
        <f>E19</f>
        <v>ATELIER H1&amp; ATELIER HÁJEK s.r.o.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5.15" customHeight="1">
      <c r="A90" s="39"/>
      <c r="B90" s="40"/>
      <c r="C90" s="33" t="s">
        <v>28</v>
      </c>
      <c r="D90" s="41"/>
      <c r="E90" s="41"/>
      <c r="F90" s="28" t="str">
        <f>IF(E16="","",E16)</f>
        <v>Vyplň údaj</v>
      </c>
      <c r="G90" s="41"/>
      <c r="H90" s="41"/>
      <c r="I90" s="142" t="s">
        <v>33</v>
      </c>
      <c r="J90" s="37" t="str">
        <f>E22</f>
        <v>ERŠILOVÁ</v>
      </c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0.32" customHeight="1">
      <c r="A91" s="39"/>
      <c r="B91" s="40"/>
      <c r="C91" s="41"/>
      <c r="D91" s="41"/>
      <c r="E91" s="41"/>
      <c r="F91" s="41"/>
      <c r="G91" s="41"/>
      <c r="H91" s="41"/>
      <c r="I91" s="139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29.28" customHeight="1">
      <c r="A92" s="39"/>
      <c r="B92" s="40"/>
      <c r="C92" s="182" t="s">
        <v>86</v>
      </c>
      <c r="D92" s="183"/>
      <c r="E92" s="183"/>
      <c r="F92" s="183"/>
      <c r="G92" s="183"/>
      <c r="H92" s="183"/>
      <c r="I92" s="184"/>
      <c r="J92" s="185" t="s">
        <v>87</v>
      </c>
      <c r="K92" s="183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39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2.8" customHeight="1">
      <c r="A94" s="39"/>
      <c r="B94" s="40"/>
      <c r="C94" s="186" t="s">
        <v>88</v>
      </c>
      <c r="D94" s="41"/>
      <c r="E94" s="41"/>
      <c r="F94" s="41"/>
      <c r="G94" s="41"/>
      <c r="H94" s="41"/>
      <c r="I94" s="139"/>
      <c r="J94" s="111">
        <f>J142</f>
        <v>0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U94" s="18" t="s">
        <v>89</v>
      </c>
    </row>
    <row r="95" s="9" customFormat="1" ht="24.96" customHeight="1">
      <c r="A95" s="9"/>
      <c r="B95" s="187"/>
      <c r="C95" s="188"/>
      <c r="D95" s="189" t="s">
        <v>90</v>
      </c>
      <c r="E95" s="190"/>
      <c r="F95" s="190"/>
      <c r="G95" s="190"/>
      <c r="H95" s="190"/>
      <c r="I95" s="191"/>
      <c r="J95" s="192">
        <f>J143</f>
        <v>0</v>
      </c>
      <c r="K95" s="188"/>
      <c r="L95" s="19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94"/>
      <c r="C96" s="195"/>
      <c r="D96" s="196" t="s">
        <v>91</v>
      </c>
      <c r="E96" s="197"/>
      <c r="F96" s="197"/>
      <c r="G96" s="197"/>
      <c r="H96" s="197"/>
      <c r="I96" s="198"/>
      <c r="J96" s="199">
        <f>J144</f>
        <v>0</v>
      </c>
      <c r="K96" s="195"/>
      <c r="L96" s="20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94"/>
      <c r="C97" s="195"/>
      <c r="D97" s="196" t="s">
        <v>92</v>
      </c>
      <c r="E97" s="197"/>
      <c r="F97" s="197"/>
      <c r="G97" s="197"/>
      <c r="H97" s="197"/>
      <c r="I97" s="198"/>
      <c r="J97" s="199">
        <f>J161</f>
        <v>0</v>
      </c>
      <c r="K97" s="195"/>
      <c r="L97" s="20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94"/>
      <c r="C98" s="195"/>
      <c r="D98" s="196" t="s">
        <v>93</v>
      </c>
      <c r="E98" s="197"/>
      <c r="F98" s="197"/>
      <c r="G98" s="197"/>
      <c r="H98" s="197"/>
      <c r="I98" s="198"/>
      <c r="J98" s="199">
        <f>J178</f>
        <v>0</v>
      </c>
      <c r="K98" s="195"/>
      <c r="L98" s="20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4"/>
      <c r="C99" s="195"/>
      <c r="D99" s="196" t="s">
        <v>94</v>
      </c>
      <c r="E99" s="197"/>
      <c r="F99" s="197"/>
      <c r="G99" s="197"/>
      <c r="H99" s="197"/>
      <c r="I99" s="198"/>
      <c r="J99" s="199">
        <f>J181</f>
        <v>0</v>
      </c>
      <c r="K99" s="195"/>
      <c r="L99" s="20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4"/>
      <c r="C100" s="195"/>
      <c r="D100" s="196" t="s">
        <v>95</v>
      </c>
      <c r="E100" s="197"/>
      <c r="F100" s="197"/>
      <c r="G100" s="197"/>
      <c r="H100" s="197"/>
      <c r="I100" s="198"/>
      <c r="J100" s="199">
        <f>J231</f>
        <v>0</v>
      </c>
      <c r="K100" s="195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4"/>
      <c r="C101" s="195"/>
      <c r="D101" s="196" t="s">
        <v>96</v>
      </c>
      <c r="E101" s="197"/>
      <c r="F101" s="197"/>
      <c r="G101" s="197"/>
      <c r="H101" s="197"/>
      <c r="I101" s="198"/>
      <c r="J101" s="199">
        <f>J267</f>
        <v>0</v>
      </c>
      <c r="K101" s="195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4"/>
      <c r="C102" s="195"/>
      <c r="D102" s="196" t="s">
        <v>97</v>
      </c>
      <c r="E102" s="197"/>
      <c r="F102" s="197"/>
      <c r="G102" s="197"/>
      <c r="H102" s="197"/>
      <c r="I102" s="198"/>
      <c r="J102" s="199">
        <f>J274</f>
        <v>0</v>
      </c>
      <c r="K102" s="195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7"/>
      <c r="C103" s="188"/>
      <c r="D103" s="189" t="s">
        <v>98</v>
      </c>
      <c r="E103" s="190"/>
      <c r="F103" s="190"/>
      <c r="G103" s="190"/>
      <c r="H103" s="190"/>
      <c r="I103" s="191"/>
      <c r="J103" s="192">
        <f>J276</f>
        <v>0</v>
      </c>
      <c r="K103" s="188"/>
      <c r="L103" s="193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4"/>
      <c r="C104" s="195"/>
      <c r="D104" s="196" t="s">
        <v>99</v>
      </c>
      <c r="E104" s="197"/>
      <c r="F104" s="197"/>
      <c r="G104" s="197"/>
      <c r="H104" s="197"/>
      <c r="I104" s="198"/>
      <c r="J104" s="199">
        <f>J277</f>
        <v>0</v>
      </c>
      <c r="K104" s="195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4"/>
      <c r="C105" s="195"/>
      <c r="D105" s="196" t="s">
        <v>100</v>
      </c>
      <c r="E105" s="197"/>
      <c r="F105" s="197"/>
      <c r="G105" s="197"/>
      <c r="H105" s="197"/>
      <c r="I105" s="198"/>
      <c r="J105" s="199">
        <f>J285</f>
        <v>0</v>
      </c>
      <c r="K105" s="195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4"/>
      <c r="C106" s="195"/>
      <c r="D106" s="196" t="s">
        <v>101</v>
      </c>
      <c r="E106" s="197"/>
      <c r="F106" s="197"/>
      <c r="G106" s="197"/>
      <c r="H106" s="197"/>
      <c r="I106" s="198"/>
      <c r="J106" s="199">
        <f>J294</f>
        <v>0</v>
      </c>
      <c r="K106" s="195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4"/>
      <c r="C107" s="195"/>
      <c r="D107" s="196" t="s">
        <v>102</v>
      </c>
      <c r="E107" s="197"/>
      <c r="F107" s="197"/>
      <c r="G107" s="197"/>
      <c r="H107" s="197"/>
      <c r="I107" s="198"/>
      <c r="J107" s="199">
        <f>J299</f>
        <v>0</v>
      </c>
      <c r="K107" s="195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4"/>
      <c r="C108" s="195"/>
      <c r="D108" s="196" t="s">
        <v>103</v>
      </c>
      <c r="E108" s="197"/>
      <c r="F108" s="197"/>
      <c r="G108" s="197"/>
      <c r="H108" s="197"/>
      <c r="I108" s="198"/>
      <c r="J108" s="199">
        <f>J302</f>
        <v>0</v>
      </c>
      <c r="K108" s="195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4"/>
      <c r="C109" s="195"/>
      <c r="D109" s="196" t="s">
        <v>104</v>
      </c>
      <c r="E109" s="197"/>
      <c r="F109" s="197"/>
      <c r="G109" s="197"/>
      <c r="H109" s="197"/>
      <c r="I109" s="198"/>
      <c r="J109" s="199">
        <f>J339</f>
        <v>0</v>
      </c>
      <c r="K109" s="195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4"/>
      <c r="C110" s="195"/>
      <c r="D110" s="196" t="s">
        <v>105</v>
      </c>
      <c r="E110" s="197"/>
      <c r="F110" s="197"/>
      <c r="G110" s="197"/>
      <c r="H110" s="197"/>
      <c r="I110" s="198"/>
      <c r="J110" s="199">
        <f>J369</f>
        <v>0</v>
      </c>
      <c r="K110" s="195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4"/>
      <c r="C111" s="195"/>
      <c r="D111" s="196" t="s">
        <v>106</v>
      </c>
      <c r="E111" s="197"/>
      <c r="F111" s="197"/>
      <c r="G111" s="197"/>
      <c r="H111" s="197"/>
      <c r="I111" s="198"/>
      <c r="J111" s="199">
        <f>J377</f>
        <v>0</v>
      </c>
      <c r="K111" s="195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4"/>
      <c r="C112" s="195"/>
      <c r="D112" s="196" t="s">
        <v>107</v>
      </c>
      <c r="E112" s="197"/>
      <c r="F112" s="197"/>
      <c r="G112" s="197"/>
      <c r="H112" s="197"/>
      <c r="I112" s="198"/>
      <c r="J112" s="199">
        <f>J420</f>
        <v>0</v>
      </c>
      <c r="K112" s="195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4"/>
      <c r="C113" s="195"/>
      <c r="D113" s="196" t="s">
        <v>108</v>
      </c>
      <c r="E113" s="197"/>
      <c r="F113" s="197"/>
      <c r="G113" s="197"/>
      <c r="H113" s="197"/>
      <c r="I113" s="198"/>
      <c r="J113" s="199">
        <f>J449</f>
        <v>0</v>
      </c>
      <c r="K113" s="195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4"/>
      <c r="C114" s="195"/>
      <c r="D114" s="196" t="s">
        <v>109</v>
      </c>
      <c r="E114" s="197"/>
      <c r="F114" s="197"/>
      <c r="G114" s="197"/>
      <c r="H114" s="197"/>
      <c r="I114" s="198"/>
      <c r="J114" s="199">
        <f>J470</f>
        <v>0</v>
      </c>
      <c r="K114" s="195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4"/>
      <c r="C115" s="195"/>
      <c r="D115" s="196" t="s">
        <v>110</v>
      </c>
      <c r="E115" s="197"/>
      <c r="F115" s="197"/>
      <c r="G115" s="197"/>
      <c r="H115" s="197"/>
      <c r="I115" s="198"/>
      <c r="J115" s="199">
        <f>J483</f>
        <v>0</v>
      </c>
      <c r="K115" s="195"/>
      <c r="L115" s="20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4"/>
      <c r="C116" s="195"/>
      <c r="D116" s="196" t="s">
        <v>111</v>
      </c>
      <c r="E116" s="197"/>
      <c r="F116" s="197"/>
      <c r="G116" s="197"/>
      <c r="H116" s="197"/>
      <c r="I116" s="198"/>
      <c r="J116" s="199">
        <f>J502</f>
        <v>0</v>
      </c>
      <c r="K116" s="195"/>
      <c r="L116" s="20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87"/>
      <c r="C117" s="188"/>
      <c r="D117" s="189" t="s">
        <v>112</v>
      </c>
      <c r="E117" s="190"/>
      <c r="F117" s="190"/>
      <c r="G117" s="190"/>
      <c r="H117" s="190"/>
      <c r="I117" s="191"/>
      <c r="J117" s="192">
        <f>J508</f>
        <v>0</v>
      </c>
      <c r="K117" s="188"/>
      <c r="L117" s="193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94"/>
      <c r="C118" s="195"/>
      <c r="D118" s="196" t="s">
        <v>113</v>
      </c>
      <c r="E118" s="197"/>
      <c r="F118" s="197"/>
      <c r="G118" s="197"/>
      <c r="H118" s="197"/>
      <c r="I118" s="198"/>
      <c r="J118" s="199">
        <f>J509</f>
        <v>0</v>
      </c>
      <c r="K118" s="195"/>
      <c r="L118" s="20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4"/>
      <c r="C119" s="195"/>
      <c r="D119" s="196" t="s">
        <v>114</v>
      </c>
      <c r="E119" s="197"/>
      <c r="F119" s="197"/>
      <c r="G119" s="197"/>
      <c r="H119" s="197"/>
      <c r="I119" s="198"/>
      <c r="J119" s="199">
        <f>J512</f>
        <v>0</v>
      </c>
      <c r="K119" s="195"/>
      <c r="L119" s="20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87"/>
      <c r="C120" s="188"/>
      <c r="D120" s="189" t="s">
        <v>115</v>
      </c>
      <c r="E120" s="190"/>
      <c r="F120" s="190"/>
      <c r="G120" s="190"/>
      <c r="H120" s="190"/>
      <c r="I120" s="191"/>
      <c r="J120" s="192">
        <f>J517</f>
        <v>0</v>
      </c>
      <c r="K120" s="188"/>
      <c r="L120" s="193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9" customFormat="1" ht="24.96" customHeight="1">
      <c r="A121" s="9"/>
      <c r="B121" s="187"/>
      <c r="C121" s="188"/>
      <c r="D121" s="189" t="s">
        <v>116</v>
      </c>
      <c r="E121" s="190"/>
      <c r="F121" s="190"/>
      <c r="G121" s="190"/>
      <c r="H121" s="190"/>
      <c r="I121" s="191"/>
      <c r="J121" s="192">
        <f>J520</f>
        <v>0</v>
      </c>
      <c r="K121" s="188"/>
      <c r="L121" s="193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4"/>
      <c r="C122" s="195"/>
      <c r="D122" s="196" t="s">
        <v>117</v>
      </c>
      <c r="E122" s="197"/>
      <c r="F122" s="197"/>
      <c r="G122" s="197"/>
      <c r="H122" s="197"/>
      <c r="I122" s="198"/>
      <c r="J122" s="199">
        <f>J521</f>
        <v>0</v>
      </c>
      <c r="K122" s="195"/>
      <c r="L122" s="20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4"/>
      <c r="C123" s="195"/>
      <c r="D123" s="196" t="s">
        <v>118</v>
      </c>
      <c r="E123" s="197"/>
      <c r="F123" s="197"/>
      <c r="G123" s="197"/>
      <c r="H123" s="197"/>
      <c r="I123" s="198"/>
      <c r="J123" s="199">
        <f>J525</f>
        <v>0</v>
      </c>
      <c r="K123" s="195"/>
      <c r="L123" s="20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4"/>
      <c r="C124" s="195"/>
      <c r="D124" s="196" t="s">
        <v>119</v>
      </c>
      <c r="E124" s="197"/>
      <c r="F124" s="197"/>
      <c r="G124" s="197"/>
      <c r="H124" s="197"/>
      <c r="I124" s="198"/>
      <c r="J124" s="199">
        <f>J528</f>
        <v>0</v>
      </c>
      <c r="K124" s="195"/>
      <c r="L124" s="20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9"/>
      <c r="B125" s="40"/>
      <c r="C125" s="41"/>
      <c r="D125" s="41"/>
      <c r="E125" s="41"/>
      <c r="F125" s="41"/>
      <c r="G125" s="41"/>
      <c r="H125" s="41"/>
      <c r="I125" s="139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67"/>
      <c r="C126" s="68"/>
      <c r="D126" s="68"/>
      <c r="E126" s="68"/>
      <c r="F126" s="68"/>
      <c r="G126" s="68"/>
      <c r="H126" s="68"/>
      <c r="I126" s="178"/>
      <c r="J126" s="68"/>
      <c r="K126" s="68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30" s="2" customFormat="1" ht="6.96" customHeight="1">
      <c r="A130" s="39"/>
      <c r="B130" s="69"/>
      <c r="C130" s="70"/>
      <c r="D130" s="70"/>
      <c r="E130" s="70"/>
      <c r="F130" s="70"/>
      <c r="G130" s="70"/>
      <c r="H130" s="70"/>
      <c r="I130" s="181"/>
      <c r="J130" s="70"/>
      <c r="K130" s="70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24.96" customHeight="1">
      <c r="A131" s="39"/>
      <c r="B131" s="40"/>
      <c r="C131" s="24" t="s">
        <v>120</v>
      </c>
      <c r="D131" s="41"/>
      <c r="E131" s="41"/>
      <c r="F131" s="41"/>
      <c r="G131" s="41"/>
      <c r="H131" s="41"/>
      <c r="I131" s="139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6.96" customHeight="1">
      <c r="A132" s="39"/>
      <c r="B132" s="40"/>
      <c r="C132" s="41"/>
      <c r="D132" s="41"/>
      <c r="E132" s="41"/>
      <c r="F132" s="41"/>
      <c r="G132" s="41"/>
      <c r="H132" s="41"/>
      <c r="I132" s="139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2" customHeight="1">
      <c r="A133" s="39"/>
      <c r="B133" s="40"/>
      <c r="C133" s="33" t="s">
        <v>16</v>
      </c>
      <c r="D133" s="41"/>
      <c r="E133" s="41"/>
      <c r="F133" s="41"/>
      <c r="G133" s="41"/>
      <c r="H133" s="41"/>
      <c r="I133" s="139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6.5" customHeight="1">
      <c r="A134" s="39"/>
      <c r="B134" s="40"/>
      <c r="C134" s="41"/>
      <c r="D134" s="41"/>
      <c r="E134" s="77" t="str">
        <f>E7</f>
        <v>SPOL. CENTRUM ZUŠ - HYG.ZAŘÍZENÍ + ŠATNY</v>
      </c>
      <c r="F134" s="41"/>
      <c r="G134" s="41"/>
      <c r="H134" s="41"/>
      <c r="I134" s="139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6.96" customHeight="1">
      <c r="A135" s="39"/>
      <c r="B135" s="40"/>
      <c r="C135" s="41"/>
      <c r="D135" s="41"/>
      <c r="E135" s="41"/>
      <c r="F135" s="41"/>
      <c r="G135" s="41"/>
      <c r="H135" s="41"/>
      <c r="I135" s="139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20</v>
      </c>
      <c r="D136" s="41"/>
      <c r="E136" s="41"/>
      <c r="F136" s="28" t="str">
        <f>F10</f>
        <v>RYCHNOV n. KNĚŽNOU</v>
      </c>
      <c r="G136" s="41"/>
      <c r="H136" s="41"/>
      <c r="I136" s="142" t="s">
        <v>22</v>
      </c>
      <c r="J136" s="80" t="str">
        <f>IF(J10="","",J10)</f>
        <v>24. 3. 2020</v>
      </c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139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40.05" customHeight="1">
      <c r="A138" s="39"/>
      <c r="B138" s="40"/>
      <c r="C138" s="33" t="s">
        <v>24</v>
      </c>
      <c r="D138" s="41"/>
      <c r="E138" s="41"/>
      <c r="F138" s="28" t="str">
        <f>E13</f>
        <v xml:space="preserve"> </v>
      </c>
      <c r="G138" s="41"/>
      <c r="H138" s="41"/>
      <c r="I138" s="142" t="s">
        <v>30</v>
      </c>
      <c r="J138" s="37" t="str">
        <f>E19</f>
        <v>ATELIER H1&amp; ATELIER HÁJEK s.r.o.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5.15" customHeight="1">
      <c r="A139" s="39"/>
      <c r="B139" s="40"/>
      <c r="C139" s="33" t="s">
        <v>28</v>
      </c>
      <c r="D139" s="41"/>
      <c r="E139" s="41"/>
      <c r="F139" s="28" t="str">
        <f>IF(E16="","",E16)</f>
        <v>Vyplň údaj</v>
      </c>
      <c r="G139" s="41"/>
      <c r="H139" s="41"/>
      <c r="I139" s="142" t="s">
        <v>33</v>
      </c>
      <c r="J139" s="37" t="str">
        <f>E22</f>
        <v>ERŠILOVÁ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0.32" customHeight="1">
      <c r="A140" s="39"/>
      <c r="B140" s="40"/>
      <c r="C140" s="41"/>
      <c r="D140" s="41"/>
      <c r="E140" s="41"/>
      <c r="F140" s="41"/>
      <c r="G140" s="41"/>
      <c r="H140" s="41"/>
      <c r="I140" s="139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11" customFormat="1" ht="29.28" customHeight="1">
      <c r="A141" s="201"/>
      <c r="B141" s="202"/>
      <c r="C141" s="203" t="s">
        <v>121</v>
      </c>
      <c r="D141" s="204" t="s">
        <v>61</v>
      </c>
      <c r="E141" s="204" t="s">
        <v>57</v>
      </c>
      <c r="F141" s="204" t="s">
        <v>58</v>
      </c>
      <c r="G141" s="204" t="s">
        <v>122</v>
      </c>
      <c r="H141" s="204" t="s">
        <v>123</v>
      </c>
      <c r="I141" s="205" t="s">
        <v>124</v>
      </c>
      <c r="J141" s="206" t="s">
        <v>87</v>
      </c>
      <c r="K141" s="207" t="s">
        <v>125</v>
      </c>
      <c r="L141" s="208"/>
      <c r="M141" s="101" t="s">
        <v>1</v>
      </c>
      <c r="N141" s="102" t="s">
        <v>40</v>
      </c>
      <c r="O141" s="102" t="s">
        <v>126</v>
      </c>
      <c r="P141" s="102" t="s">
        <v>127</v>
      </c>
      <c r="Q141" s="102" t="s">
        <v>128</v>
      </c>
      <c r="R141" s="102" t="s">
        <v>129</v>
      </c>
      <c r="S141" s="102" t="s">
        <v>130</v>
      </c>
      <c r="T141" s="103" t="s">
        <v>131</v>
      </c>
      <c r="U141" s="201"/>
      <c r="V141" s="201"/>
      <c r="W141" s="201"/>
      <c r="X141" s="201"/>
      <c r="Y141" s="201"/>
      <c r="Z141" s="201"/>
      <c r="AA141" s="201"/>
      <c r="AB141" s="201"/>
      <c r="AC141" s="201"/>
      <c r="AD141" s="201"/>
      <c r="AE141" s="201"/>
    </row>
    <row r="142" s="2" customFormat="1" ht="22.8" customHeight="1">
      <c r="A142" s="39"/>
      <c r="B142" s="40"/>
      <c r="C142" s="108" t="s">
        <v>132</v>
      </c>
      <c r="D142" s="41"/>
      <c r="E142" s="41"/>
      <c r="F142" s="41"/>
      <c r="G142" s="41"/>
      <c r="H142" s="41"/>
      <c r="I142" s="139"/>
      <c r="J142" s="209">
        <f>BK142</f>
        <v>0</v>
      </c>
      <c r="K142" s="41"/>
      <c r="L142" s="45"/>
      <c r="M142" s="104"/>
      <c r="N142" s="210"/>
      <c r="O142" s="105"/>
      <c r="P142" s="211">
        <f>P143+P276+P508+P517+P520</f>
        <v>0</v>
      </c>
      <c r="Q142" s="105"/>
      <c r="R142" s="211">
        <f>R143+R276+R508+R517+R520</f>
        <v>37.743167049999997</v>
      </c>
      <c r="S142" s="105"/>
      <c r="T142" s="212">
        <f>T143+T276+T508+T517+T520</f>
        <v>27.813561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75</v>
      </c>
      <c r="AU142" s="18" t="s">
        <v>89</v>
      </c>
      <c r="BK142" s="213">
        <f>BK143+BK276+BK508+BK517+BK520</f>
        <v>0</v>
      </c>
    </row>
    <row r="143" s="12" customFormat="1" ht="25.92" customHeight="1">
      <c r="A143" s="12"/>
      <c r="B143" s="214"/>
      <c r="C143" s="215"/>
      <c r="D143" s="216" t="s">
        <v>75</v>
      </c>
      <c r="E143" s="217" t="s">
        <v>133</v>
      </c>
      <c r="F143" s="217" t="s">
        <v>134</v>
      </c>
      <c r="G143" s="215"/>
      <c r="H143" s="215"/>
      <c r="I143" s="218"/>
      <c r="J143" s="219">
        <f>BK143</f>
        <v>0</v>
      </c>
      <c r="K143" s="215"/>
      <c r="L143" s="220"/>
      <c r="M143" s="221"/>
      <c r="N143" s="222"/>
      <c r="O143" s="222"/>
      <c r="P143" s="223">
        <f>P144+P161+P178+P181+P231+P267+P274</f>
        <v>0</v>
      </c>
      <c r="Q143" s="222"/>
      <c r="R143" s="223">
        <f>R144+R161+R178+R181+R231+R267+R274</f>
        <v>28.952971479999999</v>
      </c>
      <c r="S143" s="222"/>
      <c r="T143" s="224">
        <f>T144+T161+T178+T181+T231+T267+T274</f>
        <v>26.431016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5" t="s">
        <v>81</v>
      </c>
      <c r="AT143" s="226" t="s">
        <v>75</v>
      </c>
      <c r="AU143" s="226" t="s">
        <v>76</v>
      </c>
      <c r="AY143" s="225" t="s">
        <v>135</v>
      </c>
      <c r="BK143" s="227">
        <f>BK144+BK161+BK178+BK181+BK231+BK267+BK274</f>
        <v>0</v>
      </c>
    </row>
    <row r="144" s="12" customFormat="1" ht="22.8" customHeight="1">
      <c r="A144" s="12"/>
      <c r="B144" s="214"/>
      <c r="C144" s="215"/>
      <c r="D144" s="216" t="s">
        <v>75</v>
      </c>
      <c r="E144" s="228" t="s">
        <v>81</v>
      </c>
      <c r="F144" s="228" t="s">
        <v>136</v>
      </c>
      <c r="G144" s="215"/>
      <c r="H144" s="215"/>
      <c r="I144" s="218"/>
      <c r="J144" s="229">
        <f>BK144</f>
        <v>0</v>
      </c>
      <c r="K144" s="215"/>
      <c r="L144" s="220"/>
      <c r="M144" s="221"/>
      <c r="N144" s="222"/>
      <c r="O144" s="222"/>
      <c r="P144" s="223">
        <f>SUM(P145:P160)</f>
        <v>0</v>
      </c>
      <c r="Q144" s="222"/>
      <c r="R144" s="223">
        <f>SUM(R145:R160)</f>
        <v>11.52</v>
      </c>
      <c r="S144" s="222"/>
      <c r="T144" s="224">
        <f>SUM(T145:T160)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5" t="s">
        <v>81</v>
      </c>
      <c r="AT144" s="226" t="s">
        <v>75</v>
      </c>
      <c r="AU144" s="226" t="s">
        <v>81</v>
      </c>
      <c r="AY144" s="225" t="s">
        <v>135</v>
      </c>
      <c r="BK144" s="227">
        <f>SUM(BK145:BK160)</f>
        <v>0</v>
      </c>
    </row>
    <row r="145" s="2" customFormat="1" ht="21.75" customHeight="1">
      <c r="A145" s="39"/>
      <c r="B145" s="40"/>
      <c r="C145" s="230" t="s">
        <v>81</v>
      </c>
      <c r="D145" s="230" t="s">
        <v>137</v>
      </c>
      <c r="E145" s="231" t="s">
        <v>138</v>
      </c>
      <c r="F145" s="232" t="s">
        <v>139</v>
      </c>
      <c r="G145" s="233" t="s">
        <v>140</v>
      </c>
      <c r="H145" s="234">
        <v>13.199999999999999</v>
      </c>
      <c r="I145" s="235"/>
      <c r="J145" s="236">
        <f>ROUND(I145*H145,2)</f>
        <v>0</v>
      </c>
      <c r="K145" s="237"/>
      <c r="L145" s="45"/>
      <c r="M145" s="238" t="s">
        <v>1</v>
      </c>
      <c r="N145" s="239" t="s">
        <v>41</v>
      </c>
      <c r="O145" s="92"/>
      <c r="P145" s="240">
        <f>O145*H145</f>
        <v>0</v>
      </c>
      <c r="Q145" s="240">
        <v>0</v>
      </c>
      <c r="R145" s="240">
        <f>Q145*H145</f>
        <v>0</v>
      </c>
      <c r="S145" s="240">
        <v>0</v>
      </c>
      <c r="T145" s="24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2" t="s">
        <v>141</v>
      </c>
      <c r="AT145" s="242" t="s">
        <v>137</v>
      </c>
      <c r="AU145" s="242" t="s">
        <v>83</v>
      </c>
      <c r="AY145" s="18" t="s">
        <v>135</v>
      </c>
      <c r="BE145" s="243">
        <f>IF(N145="základní",J145,0)</f>
        <v>0</v>
      </c>
      <c r="BF145" s="243">
        <f>IF(N145="snížená",J145,0)</f>
        <v>0</v>
      </c>
      <c r="BG145" s="243">
        <f>IF(N145="zákl. přenesená",J145,0)</f>
        <v>0</v>
      </c>
      <c r="BH145" s="243">
        <f>IF(N145="sníž. přenesená",J145,0)</f>
        <v>0</v>
      </c>
      <c r="BI145" s="243">
        <f>IF(N145="nulová",J145,0)</f>
        <v>0</v>
      </c>
      <c r="BJ145" s="18" t="s">
        <v>81</v>
      </c>
      <c r="BK145" s="243">
        <f>ROUND(I145*H145,2)</f>
        <v>0</v>
      </c>
      <c r="BL145" s="18" t="s">
        <v>141</v>
      </c>
      <c r="BM145" s="242" t="s">
        <v>142</v>
      </c>
    </row>
    <row r="146" s="13" customFormat="1">
      <c r="A146" s="13"/>
      <c r="B146" s="244"/>
      <c r="C146" s="245"/>
      <c r="D146" s="246" t="s">
        <v>143</v>
      </c>
      <c r="E146" s="247" t="s">
        <v>1</v>
      </c>
      <c r="F146" s="248" t="s">
        <v>144</v>
      </c>
      <c r="G146" s="245"/>
      <c r="H146" s="249">
        <v>13.199999999999999</v>
      </c>
      <c r="I146" s="250"/>
      <c r="J146" s="245"/>
      <c r="K146" s="245"/>
      <c r="L146" s="251"/>
      <c r="M146" s="252"/>
      <c r="N146" s="253"/>
      <c r="O146" s="253"/>
      <c r="P146" s="253"/>
      <c r="Q146" s="253"/>
      <c r="R146" s="253"/>
      <c r="S146" s="253"/>
      <c r="T146" s="25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5" t="s">
        <v>143</v>
      </c>
      <c r="AU146" s="255" t="s">
        <v>83</v>
      </c>
      <c r="AV146" s="13" t="s">
        <v>83</v>
      </c>
      <c r="AW146" s="13" t="s">
        <v>32</v>
      </c>
      <c r="AX146" s="13" t="s">
        <v>81</v>
      </c>
      <c r="AY146" s="255" t="s">
        <v>135</v>
      </c>
    </row>
    <row r="147" s="2" customFormat="1" ht="21.75" customHeight="1">
      <c r="A147" s="39"/>
      <c r="B147" s="40"/>
      <c r="C147" s="230" t="s">
        <v>83</v>
      </c>
      <c r="D147" s="230" t="s">
        <v>137</v>
      </c>
      <c r="E147" s="231" t="s">
        <v>145</v>
      </c>
      <c r="F147" s="232" t="s">
        <v>146</v>
      </c>
      <c r="G147" s="233" t="s">
        <v>140</v>
      </c>
      <c r="H147" s="234">
        <v>13.199999999999999</v>
      </c>
      <c r="I147" s="235"/>
      <c r="J147" s="236">
        <f>ROUND(I147*H147,2)</f>
        <v>0</v>
      </c>
      <c r="K147" s="237"/>
      <c r="L147" s="45"/>
      <c r="M147" s="238" t="s">
        <v>1</v>
      </c>
      <c r="N147" s="239" t="s">
        <v>41</v>
      </c>
      <c r="O147" s="92"/>
      <c r="P147" s="240">
        <f>O147*H147</f>
        <v>0</v>
      </c>
      <c r="Q147" s="240">
        <v>0</v>
      </c>
      <c r="R147" s="240">
        <f>Q147*H147</f>
        <v>0</v>
      </c>
      <c r="S147" s="240">
        <v>0</v>
      </c>
      <c r="T147" s="24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2" t="s">
        <v>141</v>
      </c>
      <c r="AT147" s="242" t="s">
        <v>137</v>
      </c>
      <c r="AU147" s="242" t="s">
        <v>83</v>
      </c>
      <c r="AY147" s="18" t="s">
        <v>135</v>
      </c>
      <c r="BE147" s="243">
        <f>IF(N147="základní",J147,0)</f>
        <v>0</v>
      </c>
      <c r="BF147" s="243">
        <f>IF(N147="snížená",J147,0)</f>
        <v>0</v>
      </c>
      <c r="BG147" s="243">
        <f>IF(N147="zákl. přenesená",J147,0)</f>
        <v>0</v>
      </c>
      <c r="BH147" s="243">
        <f>IF(N147="sníž. přenesená",J147,0)</f>
        <v>0</v>
      </c>
      <c r="BI147" s="243">
        <f>IF(N147="nulová",J147,0)</f>
        <v>0</v>
      </c>
      <c r="BJ147" s="18" t="s">
        <v>81</v>
      </c>
      <c r="BK147" s="243">
        <f>ROUND(I147*H147,2)</f>
        <v>0</v>
      </c>
      <c r="BL147" s="18" t="s">
        <v>141</v>
      </c>
      <c r="BM147" s="242" t="s">
        <v>147</v>
      </c>
    </row>
    <row r="148" s="13" customFormat="1">
      <c r="A148" s="13"/>
      <c r="B148" s="244"/>
      <c r="C148" s="245"/>
      <c r="D148" s="246" t="s">
        <v>143</v>
      </c>
      <c r="E148" s="247" t="s">
        <v>1</v>
      </c>
      <c r="F148" s="248" t="s">
        <v>148</v>
      </c>
      <c r="G148" s="245"/>
      <c r="H148" s="249">
        <v>13.199999999999999</v>
      </c>
      <c r="I148" s="250"/>
      <c r="J148" s="245"/>
      <c r="K148" s="245"/>
      <c r="L148" s="251"/>
      <c r="M148" s="252"/>
      <c r="N148" s="253"/>
      <c r="O148" s="253"/>
      <c r="P148" s="253"/>
      <c r="Q148" s="253"/>
      <c r="R148" s="253"/>
      <c r="S148" s="253"/>
      <c r="T148" s="25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5" t="s">
        <v>143</v>
      </c>
      <c r="AU148" s="255" t="s">
        <v>83</v>
      </c>
      <c r="AV148" s="13" t="s">
        <v>83</v>
      </c>
      <c r="AW148" s="13" t="s">
        <v>32</v>
      </c>
      <c r="AX148" s="13" t="s">
        <v>81</v>
      </c>
      <c r="AY148" s="255" t="s">
        <v>135</v>
      </c>
    </row>
    <row r="149" s="2" customFormat="1" ht="21.75" customHeight="1">
      <c r="A149" s="39"/>
      <c r="B149" s="40"/>
      <c r="C149" s="230" t="s">
        <v>149</v>
      </c>
      <c r="D149" s="230" t="s">
        <v>137</v>
      </c>
      <c r="E149" s="231" t="s">
        <v>150</v>
      </c>
      <c r="F149" s="232" t="s">
        <v>151</v>
      </c>
      <c r="G149" s="233" t="s">
        <v>140</v>
      </c>
      <c r="H149" s="234">
        <v>13.199999999999999</v>
      </c>
      <c r="I149" s="235"/>
      <c r="J149" s="236">
        <f>ROUND(I149*H149,2)</f>
        <v>0</v>
      </c>
      <c r="K149" s="237"/>
      <c r="L149" s="45"/>
      <c r="M149" s="238" t="s">
        <v>1</v>
      </c>
      <c r="N149" s="239" t="s">
        <v>41</v>
      </c>
      <c r="O149" s="92"/>
      <c r="P149" s="240">
        <f>O149*H149</f>
        <v>0</v>
      </c>
      <c r="Q149" s="240">
        <v>0</v>
      </c>
      <c r="R149" s="240">
        <f>Q149*H149</f>
        <v>0</v>
      </c>
      <c r="S149" s="240">
        <v>0</v>
      </c>
      <c r="T149" s="24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2" t="s">
        <v>141</v>
      </c>
      <c r="AT149" s="242" t="s">
        <v>137</v>
      </c>
      <c r="AU149" s="242" t="s">
        <v>83</v>
      </c>
      <c r="AY149" s="18" t="s">
        <v>135</v>
      </c>
      <c r="BE149" s="243">
        <f>IF(N149="základní",J149,0)</f>
        <v>0</v>
      </c>
      <c r="BF149" s="243">
        <f>IF(N149="snížená",J149,0)</f>
        <v>0</v>
      </c>
      <c r="BG149" s="243">
        <f>IF(N149="zákl. přenesená",J149,0)</f>
        <v>0</v>
      </c>
      <c r="BH149" s="243">
        <f>IF(N149="sníž. přenesená",J149,0)</f>
        <v>0</v>
      </c>
      <c r="BI149" s="243">
        <f>IF(N149="nulová",J149,0)</f>
        <v>0</v>
      </c>
      <c r="BJ149" s="18" t="s">
        <v>81</v>
      </c>
      <c r="BK149" s="243">
        <f>ROUND(I149*H149,2)</f>
        <v>0</v>
      </c>
      <c r="BL149" s="18" t="s">
        <v>141</v>
      </c>
      <c r="BM149" s="242" t="s">
        <v>152</v>
      </c>
    </row>
    <row r="150" s="13" customFormat="1">
      <c r="A150" s="13"/>
      <c r="B150" s="244"/>
      <c r="C150" s="245"/>
      <c r="D150" s="246" t="s">
        <v>143</v>
      </c>
      <c r="E150" s="247" t="s">
        <v>1</v>
      </c>
      <c r="F150" s="248" t="s">
        <v>148</v>
      </c>
      <c r="G150" s="245"/>
      <c r="H150" s="249">
        <v>13.199999999999999</v>
      </c>
      <c r="I150" s="250"/>
      <c r="J150" s="245"/>
      <c r="K150" s="245"/>
      <c r="L150" s="251"/>
      <c r="M150" s="252"/>
      <c r="N150" s="253"/>
      <c r="O150" s="253"/>
      <c r="P150" s="253"/>
      <c r="Q150" s="253"/>
      <c r="R150" s="253"/>
      <c r="S150" s="253"/>
      <c r="T150" s="25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5" t="s">
        <v>143</v>
      </c>
      <c r="AU150" s="255" t="s">
        <v>83</v>
      </c>
      <c r="AV150" s="13" t="s">
        <v>83</v>
      </c>
      <c r="AW150" s="13" t="s">
        <v>32</v>
      </c>
      <c r="AX150" s="13" t="s">
        <v>81</v>
      </c>
      <c r="AY150" s="255" t="s">
        <v>135</v>
      </c>
    </row>
    <row r="151" s="2" customFormat="1" ht="21.75" customHeight="1">
      <c r="A151" s="39"/>
      <c r="B151" s="40"/>
      <c r="C151" s="230" t="s">
        <v>141</v>
      </c>
      <c r="D151" s="230" t="s">
        <v>137</v>
      </c>
      <c r="E151" s="231" t="s">
        <v>153</v>
      </c>
      <c r="F151" s="232" t="s">
        <v>154</v>
      </c>
      <c r="G151" s="233" t="s">
        <v>140</v>
      </c>
      <c r="H151" s="234">
        <v>13.199999999999999</v>
      </c>
      <c r="I151" s="235"/>
      <c r="J151" s="236">
        <f>ROUND(I151*H151,2)</f>
        <v>0</v>
      </c>
      <c r="K151" s="237"/>
      <c r="L151" s="45"/>
      <c r="M151" s="238" t="s">
        <v>1</v>
      </c>
      <c r="N151" s="239" t="s">
        <v>41</v>
      </c>
      <c r="O151" s="92"/>
      <c r="P151" s="240">
        <f>O151*H151</f>
        <v>0</v>
      </c>
      <c r="Q151" s="240">
        <v>0</v>
      </c>
      <c r="R151" s="240">
        <f>Q151*H151</f>
        <v>0</v>
      </c>
      <c r="S151" s="240">
        <v>0</v>
      </c>
      <c r="T151" s="24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2" t="s">
        <v>141</v>
      </c>
      <c r="AT151" s="242" t="s">
        <v>137</v>
      </c>
      <c r="AU151" s="242" t="s">
        <v>83</v>
      </c>
      <c r="AY151" s="18" t="s">
        <v>135</v>
      </c>
      <c r="BE151" s="243">
        <f>IF(N151="základní",J151,0)</f>
        <v>0</v>
      </c>
      <c r="BF151" s="243">
        <f>IF(N151="snížená",J151,0)</f>
        <v>0</v>
      </c>
      <c r="BG151" s="243">
        <f>IF(N151="zákl. přenesená",J151,0)</f>
        <v>0</v>
      </c>
      <c r="BH151" s="243">
        <f>IF(N151="sníž. přenesená",J151,0)</f>
        <v>0</v>
      </c>
      <c r="BI151" s="243">
        <f>IF(N151="nulová",J151,0)</f>
        <v>0</v>
      </c>
      <c r="BJ151" s="18" t="s">
        <v>81</v>
      </c>
      <c r="BK151" s="243">
        <f>ROUND(I151*H151,2)</f>
        <v>0</v>
      </c>
      <c r="BL151" s="18" t="s">
        <v>141</v>
      </c>
      <c r="BM151" s="242" t="s">
        <v>155</v>
      </c>
    </row>
    <row r="152" s="13" customFormat="1">
      <c r="A152" s="13"/>
      <c r="B152" s="244"/>
      <c r="C152" s="245"/>
      <c r="D152" s="246" t="s">
        <v>143</v>
      </c>
      <c r="E152" s="247" t="s">
        <v>1</v>
      </c>
      <c r="F152" s="248" t="s">
        <v>148</v>
      </c>
      <c r="G152" s="245"/>
      <c r="H152" s="249">
        <v>13.199999999999999</v>
      </c>
      <c r="I152" s="250"/>
      <c r="J152" s="245"/>
      <c r="K152" s="245"/>
      <c r="L152" s="251"/>
      <c r="M152" s="252"/>
      <c r="N152" s="253"/>
      <c r="O152" s="253"/>
      <c r="P152" s="253"/>
      <c r="Q152" s="253"/>
      <c r="R152" s="253"/>
      <c r="S152" s="253"/>
      <c r="T152" s="25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5" t="s">
        <v>143</v>
      </c>
      <c r="AU152" s="255" t="s">
        <v>83</v>
      </c>
      <c r="AV152" s="13" t="s">
        <v>83</v>
      </c>
      <c r="AW152" s="13" t="s">
        <v>32</v>
      </c>
      <c r="AX152" s="13" t="s">
        <v>81</v>
      </c>
      <c r="AY152" s="255" t="s">
        <v>135</v>
      </c>
    </row>
    <row r="153" s="2" customFormat="1" ht="21.75" customHeight="1">
      <c r="A153" s="39"/>
      <c r="B153" s="40"/>
      <c r="C153" s="230" t="s">
        <v>156</v>
      </c>
      <c r="D153" s="230" t="s">
        <v>137</v>
      </c>
      <c r="E153" s="231" t="s">
        <v>157</v>
      </c>
      <c r="F153" s="232" t="s">
        <v>158</v>
      </c>
      <c r="G153" s="233" t="s">
        <v>140</v>
      </c>
      <c r="H153" s="234">
        <v>13.199999999999999</v>
      </c>
      <c r="I153" s="235"/>
      <c r="J153" s="236">
        <f>ROUND(I153*H153,2)</f>
        <v>0</v>
      </c>
      <c r="K153" s="237"/>
      <c r="L153" s="45"/>
      <c r="M153" s="238" t="s">
        <v>1</v>
      </c>
      <c r="N153" s="239" t="s">
        <v>41</v>
      </c>
      <c r="O153" s="92"/>
      <c r="P153" s="240">
        <f>O153*H153</f>
        <v>0</v>
      </c>
      <c r="Q153" s="240">
        <v>0</v>
      </c>
      <c r="R153" s="240">
        <f>Q153*H153</f>
        <v>0</v>
      </c>
      <c r="S153" s="240">
        <v>0</v>
      </c>
      <c r="T153" s="24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2" t="s">
        <v>141</v>
      </c>
      <c r="AT153" s="242" t="s">
        <v>137</v>
      </c>
      <c r="AU153" s="242" t="s">
        <v>83</v>
      </c>
      <c r="AY153" s="18" t="s">
        <v>135</v>
      </c>
      <c r="BE153" s="243">
        <f>IF(N153="základní",J153,0)</f>
        <v>0</v>
      </c>
      <c r="BF153" s="243">
        <f>IF(N153="snížená",J153,0)</f>
        <v>0</v>
      </c>
      <c r="BG153" s="243">
        <f>IF(N153="zákl. přenesená",J153,0)</f>
        <v>0</v>
      </c>
      <c r="BH153" s="243">
        <f>IF(N153="sníž. přenesená",J153,0)</f>
        <v>0</v>
      </c>
      <c r="BI153" s="243">
        <f>IF(N153="nulová",J153,0)</f>
        <v>0</v>
      </c>
      <c r="BJ153" s="18" t="s">
        <v>81</v>
      </c>
      <c r="BK153" s="243">
        <f>ROUND(I153*H153,2)</f>
        <v>0</v>
      </c>
      <c r="BL153" s="18" t="s">
        <v>141</v>
      </c>
      <c r="BM153" s="242" t="s">
        <v>159</v>
      </c>
    </row>
    <row r="154" s="13" customFormat="1">
      <c r="A154" s="13"/>
      <c r="B154" s="244"/>
      <c r="C154" s="245"/>
      <c r="D154" s="246" t="s">
        <v>143</v>
      </c>
      <c r="E154" s="247" t="s">
        <v>1</v>
      </c>
      <c r="F154" s="248" t="s">
        <v>148</v>
      </c>
      <c r="G154" s="245"/>
      <c r="H154" s="249">
        <v>13.199999999999999</v>
      </c>
      <c r="I154" s="250"/>
      <c r="J154" s="245"/>
      <c r="K154" s="245"/>
      <c r="L154" s="251"/>
      <c r="M154" s="252"/>
      <c r="N154" s="253"/>
      <c r="O154" s="253"/>
      <c r="P154" s="253"/>
      <c r="Q154" s="253"/>
      <c r="R154" s="253"/>
      <c r="S154" s="253"/>
      <c r="T154" s="25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5" t="s">
        <v>143</v>
      </c>
      <c r="AU154" s="255" t="s">
        <v>83</v>
      </c>
      <c r="AV154" s="13" t="s">
        <v>83</v>
      </c>
      <c r="AW154" s="13" t="s">
        <v>32</v>
      </c>
      <c r="AX154" s="13" t="s">
        <v>81</v>
      </c>
      <c r="AY154" s="255" t="s">
        <v>135</v>
      </c>
    </row>
    <row r="155" s="2" customFormat="1" ht="21.75" customHeight="1">
      <c r="A155" s="39"/>
      <c r="B155" s="40"/>
      <c r="C155" s="230" t="s">
        <v>160</v>
      </c>
      <c r="D155" s="230" t="s">
        <v>137</v>
      </c>
      <c r="E155" s="231" t="s">
        <v>161</v>
      </c>
      <c r="F155" s="232" t="s">
        <v>162</v>
      </c>
      <c r="G155" s="233" t="s">
        <v>163</v>
      </c>
      <c r="H155" s="234">
        <v>21.120000000000001</v>
      </c>
      <c r="I155" s="235"/>
      <c r="J155" s="236">
        <f>ROUND(I155*H155,2)</f>
        <v>0</v>
      </c>
      <c r="K155" s="237"/>
      <c r="L155" s="45"/>
      <c r="M155" s="238" t="s">
        <v>1</v>
      </c>
      <c r="N155" s="239" t="s">
        <v>41</v>
      </c>
      <c r="O155" s="92"/>
      <c r="P155" s="240">
        <f>O155*H155</f>
        <v>0</v>
      </c>
      <c r="Q155" s="240">
        <v>0</v>
      </c>
      <c r="R155" s="240">
        <f>Q155*H155</f>
        <v>0</v>
      </c>
      <c r="S155" s="240">
        <v>0</v>
      </c>
      <c r="T155" s="24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2" t="s">
        <v>141</v>
      </c>
      <c r="AT155" s="242" t="s">
        <v>137</v>
      </c>
      <c r="AU155" s="242" t="s">
        <v>83</v>
      </c>
      <c r="AY155" s="18" t="s">
        <v>135</v>
      </c>
      <c r="BE155" s="243">
        <f>IF(N155="základní",J155,0)</f>
        <v>0</v>
      </c>
      <c r="BF155" s="243">
        <f>IF(N155="snížená",J155,0)</f>
        <v>0</v>
      </c>
      <c r="BG155" s="243">
        <f>IF(N155="zákl. přenesená",J155,0)</f>
        <v>0</v>
      </c>
      <c r="BH155" s="243">
        <f>IF(N155="sníž. přenesená",J155,0)</f>
        <v>0</v>
      </c>
      <c r="BI155" s="243">
        <f>IF(N155="nulová",J155,0)</f>
        <v>0</v>
      </c>
      <c r="BJ155" s="18" t="s">
        <v>81</v>
      </c>
      <c r="BK155" s="243">
        <f>ROUND(I155*H155,2)</f>
        <v>0</v>
      </c>
      <c r="BL155" s="18" t="s">
        <v>141</v>
      </c>
      <c r="BM155" s="242" t="s">
        <v>164</v>
      </c>
    </row>
    <row r="156" s="13" customFormat="1">
      <c r="A156" s="13"/>
      <c r="B156" s="244"/>
      <c r="C156" s="245"/>
      <c r="D156" s="246" t="s">
        <v>143</v>
      </c>
      <c r="E156" s="247" t="s">
        <v>1</v>
      </c>
      <c r="F156" s="248" t="s">
        <v>165</v>
      </c>
      <c r="G156" s="245"/>
      <c r="H156" s="249">
        <v>21.120000000000001</v>
      </c>
      <c r="I156" s="250"/>
      <c r="J156" s="245"/>
      <c r="K156" s="245"/>
      <c r="L156" s="251"/>
      <c r="M156" s="252"/>
      <c r="N156" s="253"/>
      <c r="O156" s="253"/>
      <c r="P156" s="253"/>
      <c r="Q156" s="253"/>
      <c r="R156" s="253"/>
      <c r="S156" s="253"/>
      <c r="T156" s="25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5" t="s">
        <v>143</v>
      </c>
      <c r="AU156" s="255" t="s">
        <v>83</v>
      </c>
      <c r="AV156" s="13" t="s">
        <v>83</v>
      </c>
      <c r="AW156" s="13" t="s">
        <v>32</v>
      </c>
      <c r="AX156" s="13" t="s">
        <v>81</v>
      </c>
      <c r="AY156" s="255" t="s">
        <v>135</v>
      </c>
    </row>
    <row r="157" s="2" customFormat="1" ht="21.75" customHeight="1">
      <c r="A157" s="39"/>
      <c r="B157" s="40"/>
      <c r="C157" s="230" t="s">
        <v>166</v>
      </c>
      <c r="D157" s="230" t="s">
        <v>137</v>
      </c>
      <c r="E157" s="231" t="s">
        <v>167</v>
      </c>
      <c r="F157" s="232" t="s">
        <v>168</v>
      </c>
      <c r="G157" s="233" t="s">
        <v>140</v>
      </c>
      <c r="H157" s="234">
        <v>6.4000000000000004</v>
      </c>
      <c r="I157" s="235"/>
      <c r="J157" s="236">
        <f>ROUND(I157*H157,2)</f>
        <v>0</v>
      </c>
      <c r="K157" s="237"/>
      <c r="L157" s="45"/>
      <c r="M157" s="238" t="s">
        <v>1</v>
      </c>
      <c r="N157" s="239" t="s">
        <v>41</v>
      </c>
      <c r="O157" s="92"/>
      <c r="P157" s="240">
        <f>O157*H157</f>
        <v>0</v>
      </c>
      <c r="Q157" s="240">
        <v>0</v>
      </c>
      <c r="R157" s="240">
        <f>Q157*H157</f>
        <v>0</v>
      </c>
      <c r="S157" s="240">
        <v>0</v>
      </c>
      <c r="T157" s="24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2" t="s">
        <v>141</v>
      </c>
      <c r="AT157" s="242" t="s">
        <v>137</v>
      </c>
      <c r="AU157" s="242" t="s">
        <v>83</v>
      </c>
      <c r="AY157" s="18" t="s">
        <v>135</v>
      </c>
      <c r="BE157" s="243">
        <f>IF(N157="základní",J157,0)</f>
        <v>0</v>
      </c>
      <c r="BF157" s="243">
        <f>IF(N157="snížená",J157,0)</f>
        <v>0</v>
      </c>
      <c r="BG157" s="243">
        <f>IF(N157="zákl. přenesená",J157,0)</f>
        <v>0</v>
      </c>
      <c r="BH157" s="243">
        <f>IF(N157="sníž. přenesená",J157,0)</f>
        <v>0</v>
      </c>
      <c r="BI157" s="243">
        <f>IF(N157="nulová",J157,0)</f>
        <v>0</v>
      </c>
      <c r="BJ157" s="18" t="s">
        <v>81</v>
      </c>
      <c r="BK157" s="243">
        <f>ROUND(I157*H157,2)</f>
        <v>0</v>
      </c>
      <c r="BL157" s="18" t="s">
        <v>141</v>
      </c>
      <c r="BM157" s="242" t="s">
        <v>169</v>
      </c>
    </row>
    <row r="158" s="13" customFormat="1">
      <c r="A158" s="13"/>
      <c r="B158" s="244"/>
      <c r="C158" s="245"/>
      <c r="D158" s="246" t="s">
        <v>143</v>
      </c>
      <c r="E158" s="247" t="s">
        <v>1</v>
      </c>
      <c r="F158" s="248" t="s">
        <v>170</v>
      </c>
      <c r="G158" s="245"/>
      <c r="H158" s="249">
        <v>6.4000000000000004</v>
      </c>
      <c r="I158" s="250"/>
      <c r="J158" s="245"/>
      <c r="K158" s="245"/>
      <c r="L158" s="251"/>
      <c r="M158" s="252"/>
      <c r="N158" s="253"/>
      <c r="O158" s="253"/>
      <c r="P158" s="253"/>
      <c r="Q158" s="253"/>
      <c r="R158" s="253"/>
      <c r="S158" s="253"/>
      <c r="T158" s="25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5" t="s">
        <v>143</v>
      </c>
      <c r="AU158" s="255" t="s">
        <v>83</v>
      </c>
      <c r="AV158" s="13" t="s">
        <v>83</v>
      </c>
      <c r="AW158" s="13" t="s">
        <v>32</v>
      </c>
      <c r="AX158" s="13" t="s">
        <v>81</v>
      </c>
      <c r="AY158" s="255" t="s">
        <v>135</v>
      </c>
    </row>
    <row r="159" s="2" customFormat="1" ht="16.5" customHeight="1">
      <c r="A159" s="39"/>
      <c r="B159" s="40"/>
      <c r="C159" s="256" t="s">
        <v>171</v>
      </c>
      <c r="D159" s="256" t="s">
        <v>172</v>
      </c>
      <c r="E159" s="257" t="s">
        <v>173</v>
      </c>
      <c r="F159" s="258" t="s">
        <v>174</v>
      </c>
      <c r="G159" s="259" t="s">
        <v>163</v>
      </c>
      <c r="H159" s="260">
        <v>11.52</v>
      </c>
      <c r="I159" s="261"/>
      <c r="J159" s="262">
        <f>ROUND(I159*H159,2)</f>
        <v>0</v>
      </c>
      <c r="K159" s="263"/>
      <c r="L159" s="264"/>
      <c r="M159" s="265" t="s">
        <v>1</v>
      </c>
      <c r="N159" s="266" t="s">
        <v>41</v>
      </c>
      <c r="O159" s="92"/>
      <c r="P159" s="240">
        <f>O159*H159</f>
        <v>0</v>
      </c>
      <c r="Q159" s="240">
        <v>1</v>
      </c>
      <c r="R159" s="240">
        <f>Q159*H159</f>
        <v>11.52</v>
      </c>
      <c r="S159" s="240">
        <v>0</v>
      </c>
      <c r="T159" s="24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2" t="s">
        <v>171</v>
      </c>
      <c r="AT159" s="242" t="s">
        <v>172</v>
      </c>
      <c r="AU159" s="242" t="s">
        <v>83</v>
      </c>
      <c r="AY159" s="18" t="s">
        <v>135</v>
      </c>
      <c r="BE159" s="243">
        <f>IF(N159="základní",J159,0)</f>
        <v>0</v>
      </c>
      <c r="BF159" s="243">
        <f>IF(N159="snížená",J159,0)</f>
        <v>0</v>
      </c>
      <c r="BG159" s="243">
        <f>IF(N159="zákl. přenesená",J159,0)</f>
        <v>0</v>
      </c>
      <c r="BH159" s="243">
        <f>IF(N159="sníž. přenesená",J159,0)</f>
        <v>0</v>
      </c>
      <c r="BI159" s="243">
        <f>IF(N159="nulová",J159,0)</f>
        <v>0</v>
      </c>
      <c r="BJ159" s="18" t="s">
        <v>81</v>
      </c>
      <c r="BK159" s="243">
        <f>ROUND(I159*H159,2)</f>
        <v>0</v>
      </c>
      <c r="BL159" s="18" t="s">
        <v>141</v>
      </c>
      <c r="BM159" s="242" t="s">
        <v>175</v>
      </c>
    </row>
    <row r="160" s="13" customFormat="1">
      <c r="A160" s="13"/>
      <c r="B160" s="244"/>
      <c r="C160" s="245"/>
      <c r="D160" s="246" t="s">
        <v>143</v>
      </c>
      <c r="E160" s="247" t="s">
        <v>1</v>
      </c>
      <c r="F160" s="248" t="s">
        <v>176</v>
      </c>
      <c r="G160" s="245"/>
      <c r="H160" s="249">
        <v>11.52</v>
      </c>
      <c r="I160" s="250"/>
      <c r="J160" s="245"/>
      <c r="K160" s="245"/>
      <c r="L160" s="251"/>
      <c r="M160" s="252"/>
      <c r="N160" s="253"/>
      <c r="O160" s="253"/>
      <c r="P160" s="253"/>
      <c r="Q160" s="253"/>
      <c r="R160" s="253"/>
      <c r="S160" s="253"/>
      <c r="T160" s="25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5" t="s">
        <v>143</v>
      </c>
      <c r="AU160" s="255" t="s">
        <v>83</v>
      </c>
      <c r="AV160" s="13" t="s">
        <v>83</v>
      </c>
      <c r="AW160" s="13" t="s">
        <v>32</v>
      </c>
      <c r="AX160" s="13" t="s">
        <v>81</v>
      </c>
      <c r="AY160" s="255" t="s">
        <v>135</v>
      </c>
    </row>
    <row r="161" s="12" customFormat="1" ht="22.8" customHeight="1">
      <c r="A161" s="12"/>
      <c r="B161" s="214"/>
      <c r="C161" s="215"/>
      <c r="D161" s="216" t="s">
        <v>75</v>
      </c>
      <c r="E161" s="228" t="s">
        <v>149</v>
      </c>
      <c r="F161" s="228" t="s">
        <v>177</v>
      </c>
      <c r="G161" s="215"/>
      <c r="H161" s="215"/>
      <c r="I161" s="218"/>
      <c r="J161" s="229">
        <f>BK161</f>
        <v>0</v>
      </c>
      <c r="K161" s="215"/>
      <c r="L161" s="220"/>
      <c r="M161" s="221"/>
      <c r="N161" s="222"/>
      <c r="O161" s="222"/>
      <c r="P161" s="223">
        <f>SUM(P162:P177)</f>
        <v>0</v>
      </c>
      <c r="Q161" s="222"/>
      <c r="R161" s="223">
        <f>SUM(R162:R177)</f>
        <v>4.3272928200000003</v>
      </c>
      <c r="S161" s="222"/>
      <c r="T161" s="224">
        <f>SUM(T162:T177)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5" t="s">
        <v>81</v>
      </c>
      <c r="AT161" s="226" t="s">
        <v>75</v>
      </c>
      <c r="AU161" s="226" t="s">
        <v>81</v>
      </c>
      <c r="AY161" s="225" t="s">
        <v>135</v>
      </c>
      <c r="BK161" s="227">
        <f>SUM(BK162:BK177)</f>
        <v>0</v>
      </c>
    </row>
    <row r="162" s="2" customFormat="1" ht="33" customHeight="1">
      <c r="A162" s="39"/>
      <c r="B162" s="40"/>
      <c r="C162" s="230" t="s">
        <v>178</v>
      </c>
      <c r="D162" s="230" t="s">
        <v>137</v>
      </c>
      <c r="E162" s="231" t="s">
        <v>179</v>
      </c>
      <c r="F162" s="232" t="s">
        <v>180</v>
      </c>
      <c r="G162" s="233" t="s">
        <v>181</v>
      </c>
      <c r="H162" s="234">
        <v>14.4</v>
      </c>
      <c r="I162" s="235"/>
      <c r="J162" s="236">
        <f>ROUND(I162*H162,2)</f>
        <v>0</v>
      </c>
      <c r="K162" s="237"/>
      <c r="L162" s="45"/>
      <c r="M162" s="238" t="s">
        <v>1</v>
      </c>
      <c r="N162" s="239" t="s">
        <v>41</v>
      </c>
      <c r="O162" s="92"/>
      <c r="P162" s="240">
        <f>O162*H162</f>
        <v>0</v>
      </c>
      <c r="Q162" s="240">
        <v>0.14854000000000001</v>
      </c>
      <c r="R162" s="240">
        <f>Q162*H162</f>
        <v>2.138976</v>
      </c>
      <c r="S162" s="240">
        <v>0</v>
      </c>
      <c r="T162" s="24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2" t="s">
        <v>141</v>
      </c>
      <c r="AT162" s="242" t="s">
        <v>137</v>
      </c>
      <c r="AU162" s="242" t="s">
        <v>83</v>
      </c>
      <c r="AY162" s="18" t="s">
        <v>135</v>
      </c>
      <c r="BE162" s="243">
        <f>IF(N162="základní",J162,0)</f>
        <v>0</v>
      </c>
      <c r="BF162" s="243">
        <f>IF(N162="snížená",J162,0)</f>
        <v>0</v>
      </c>
      <c r="BG162" s="243">
        <f>IF(N162="zákl. přenesená",J162,0)</f>
        <v>0</v>
      </c>
      <c r="BH162" s="243">
        <f>IF(N162="sníž. přenesená",J162,0)</f>
        <v>0</v>
      </c>
      <c r="BI162" s="243">
        <f>IF(N162="nulová",J162,0)</f>
        <v>0</v>
      </c>
      <c r="BJ162" s="18" t="s">
        <v>81</v>
      </c>
      <c r="BK162" s="243">
        <f>ROUND(I162*H162,2)</f>
        <v>0</v>
      </c>
      <c r="BL162" s="18" t="s">
        <v>141</v>
      </c>
      <c r="BM162" s="242" t="s">
        <v>182</v>
      </c>
    </row>
    <row r="163" s="13" customFormat="1">
      <c r="A163" s="13"/>
      <c r="B163" s="244"/>
      <c r="C163" s="245"/>
      <c r="D163" s="246" t="s">
        <v>143</v>
      </c>
      <c r="E163" s="247" t="s">
        <v>1</v>
      </c>
      <c r="F163" s="248" t="s">
        <v>183</v>
      </c>
      <c r="G163" s="245"/>
      <c r="H163" s="249">
        <v>14.4</v>
      </c>
      <c r="I163" s="250"/>
      <c r="J163" s="245"/>
      <c r="K163" s="245"/>
      <c r="L163" s="251"/>
      <c r="M163" s="252"/>
      <c r="N163" s="253"/>
      <c r="O163" s="253"/>
      <c r="P163" s="253"/>
      <c r="Q163" s="253"/>
      <c r="R163" s="253"/>
      <c r="S163" s="253"/>
      <c r="T163" s="25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5" t="s">
        <v>143</v>
      </c>
      <c r="AU163" s="255" t="s">
        <v>83</v>
      </c>
      <c r="AV163" s="13" t="s">
        <v>83</v>
      </c>
      <c r="AW163" s="13" t="s">
        <v>32</v>
      </c>
      <c r="AX163" s="13" t="s">
        <v>81</v>
      </c>
      <c r="AY163" s="255" t="s">
        <v>135</v>
      </c>
    </row>
    <row r="164" s="2" customFormat="1" ht="21.75" customHeight="1">
      <c r="A164" s="39"/>
      <c r="B164" s="40"/>
      <c r="C164" s="230" t="s">
        <v>184</v>
      </c>
      <c r="D164" s="230" t="s">
        <v>137</v>
      </c>
      <c r="E164" s="231" t="s">
        <v>185</v>
      </c>
      <c r="F164" s="232" t="s">
        <v>186</v>
      </c>
      <c r="G164" s="233" t="s">
        <v>181</v>
      </c>
      <c r="H164" s="234">
        <v>3.0299999999999998</v>
      </c>
      <c r="I164" s="235"/>
      <c r="J164" s="236">
        <f>ROUND(I164*H164,2)</f>
        <v>0</v>
      </c>
      <c r="K164" s="237"/>
      <c r="L164" s="45"/>
      <c r="M164" s="238" t="s">
        <v>1</v>
      </c>
      <c r="N164" s="239" t="s">
        <v>41</v>
      </c>
      <c r="O164" s="92"/>
      <c r="P164" s="240">
        <f>O164*H164</f>
        <v>0</v>
      </c>
      <c r="Q164" s="240">
        <v>0.061969999999999997</v>
      </c>
      <c r="R164" s="240">
        <f>Q164*H164</f>
        <v>0.18776909999999997</v>
      </c>
      <c r="S164" s="240">
        <v>0</v>
      </c>
      <c r="T164" s="24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2" t="s">
        <v>141</v>
      </c>
      <c r="AT164" s="242" t="s">
        <v>137</v>
      </c>
      <c r="AU164" s="242" t="s">
        <v>83</v>
      </c>
      <c r="AY164" s="18" t="s">
        <v>135</v>
      </c>
      <c r="BE164" s="243">
        <f>IF(N164="základní",J164,0)</f>
        <v>0</v>
      </c>
      <c r="BF164" s="243">
        <f>IF(N164="snížená",J164,0)</f>
        <v>0</v>
      </c>
      <c r="BG164" s="243">
        <f>IF(N164="zákl. přenesená",J164,0)</f>
        <v>0</v>
      </c>
      <c r="BH164" s="243">
        <f>IF(N164="sníž. přenesená",J164,0)</f>
        <v>0</v>
      </c>
      <c r="BI164" s="243">
        <f>IF(N164="nulová",J164,0)</f>
        <v>0</v>
      </c>
      <c r="BJ164" s="18" t="s">
        <v>81</v>
      </c>
      <c r="BK164" s="243">
        <f>ROUND(I164*H164,2)</f>
        <v>0</v>
      </c>
      <c r="BL164" s="18" t="s">
        <v>141</v>
      </c>
      <c r="BM164" s="242" t="s">
        <v>187</v>
      </c>
    </row>
    <row r="165" s="13" customFormat="1">
      <c r="A165" s="13"/>
      <c r="B165" s="244"/>
      <c r="C165" s="245"/>
      <c r="D165" s="246" t="s">
        <v>143</v>
      </c>
      <c r="E165" s="247" t="s">
        <v>1</v>
      </c>
      <c r="F165" s="248" t="s">
        <v>188</v>
      </c>
      <c r="G165" s="245"/>
      <c r="H165" s="249">
        <v>1.212</v>
      </c>
      <c r="I165" s="250"/>
      <c r="J165" s="245"/>
      <c r="K165" s="245"/>
      <c r="L165" s="251"/>
      <c r="M165" s="252"/>
      <c r="N165" s="253"/>
      <c r="O165" s="253"/>
      <c r="P165" s="253"/>
      <c r="Q165" s="253"/>
      <c r="R165" s="253"/>
      <c r="S165" s="253"/>
      <c r="T165" s="25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5" t="s">
        <v>143</v>
      </c>
      <c r="AU165" s="255" t="s">
        <v>83</v>
      </c>
      <c r="AV165" s="13" t="s">
        <v>83</v>
      </c>
      <c r="AW165" s="13" t="s">
        <v>32</v>
      </c>
      <c r="AX165" s="13" t="s">
        <v>76</v>
      </c>
      <c r="AY165" s="255" t="s">
        <v>135</v>
      </c>
    </row>
    <row r="166" s="13" customFormat="1">
      <c r="A166" s="13"/>
      <c r="B166" s="244"/>
      <c r="C166" s="245"/>
      <c r="D166" s="246" t="s">
        <v>143</v>
      </c>
      <c r="E166" s="247" t="s">
        <v>1</v>
      </c>
      <c r="F166" s="248" t="s">
        <v>189</v>
      </c>
      <c r="G166" s="245"/>
      <c r="H166" s="249">
        <v>1.8180000000000001</v>
      </c>
      <c r="I166" s="250"/>
      <c r="J166" s="245"/>
      <c r="K166" s="245"/>
      <c r="L166" s="251"/>
      <c r="M166" s="252"/>
      <c r="N166" s="253"/>
      <c r="O166" s="253"/>
      <c r="P166" s="253"/>
      <c r="Q166" s="253"/>
      <c r="R166" s="253"/>
      <c r="S166" s="253"/>
      <c r="T166" s="25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5" t="s">
        <v>143</v>
      </c>
      <c r="AU166" s="255" t="s">
        <v>83</v>
      </c>
      <c r="AV166" s="13" t="s">
        <v>83</v>
      </c>
      <c r="AW166" s="13" t="s">
        <v>32</v>
      </c>
      <c r="AX166" s="13" t="s">
        <v>76</v>
      </c>
      <c r="AY166" s="255" t="s">
        <v>135</v>
      </c>
    </row>
    <row r="167" s="14" customFormat="1">
      <c r="A167" s="14"/>
      <c r="B167" s="267"/>
      <c r="C167" s="268"/>
      <c r="D167" s="246" t="s">
        <v>143</v>
      </c>
      <c r="E167" s="269" t="s">
        <v>1</v>
      </c>
      <c r="F167" s="270" t="s">
        <v>190</v>
      </c>
      <c r="G167" s="268"/>
      <c r="H167" s="271">
        <v>3.0299999999999998</v>
      </c>
      <c r="I167" s="272"/>
      <c r="J167" s="268"/>
      <c r="K167" s="268"/>
      <c r="L167" s="273"/>
      <c r="M167" s="274"/>
      <c r="N167" s="275"/>
      <c r="O167" s="275"/>
      <c r="P167" s="275"/>
      <c r="Q167" s="275"/>
      <c r="R167" s="275"/>
      <c r="S167" s="275"/>
      <c r="T167" s="276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7" t="s">
        <v>143</v>
      </c>
      <c r="AU167" s="277" t="s">
        <v>83</v>
      </c>
      <c r="AV167" s="14" t="s">
        <v>141</v>
      </c>
      <c r="AW167" s="14" t="s">
        <v>32</v>
      </c>
      <c r="AX167" s="14" t="s">
        <v>81</v>
      </c>
      <c r="AY167" s="277" t="s">
        <v>135</v>
      </c>
    </row>
    <row r="168" s="2" customFormat="1" ht="21.75" customHeight="1">
      <c r="A168" s="39"/>
      <c r="B168" s="40"/>
      <c r="C168" s="230" t="s">
        <v>191</v>
      </c>
      <c r="D168" s="230" t="s">
        <v>137</v>
      </c>
      <c r="E168" s="231" t="s">
        <v>192</v>
      </c>
      <c r="F168" s="232" t="s">
        <v>193</v>
      </c>
      <c r="G168" s="233" t="s">
        <v>181</v>
      </c>
      <c r="H168" s="234">
        <v>33.875999999999998</v>
      </c>
      <c r="I168" s="235"/>
      <c r="J168" s="236">
        <f>ROUND(I168*H168,2)</f>
        <v>0</v>
      </c>
      <c r="K168" s="237"/>
      <c r="L168" s="45"/>
      <c r="M168" s="238" t="s">
        <v>1</v>
      </c>
      <c r="N168" s="239" t="s">
        <v>41</v>
      </c>
      <c r="O168" s="92"/>
      <c r="P168" s="240">
        <f>O168*H168</f>
        <v>0</v>
      </c>
      <c r="Q168" s="240">
        <v>0.058970000000000002</v>
      </c>
      <c r="R168" s="240">
        <f>Q168*H168</f>
        <v>1.9976677199999999</v>
      </c>
      <c r="S168" s="240">
        <v>0</v>
      </c>
      <c r="T168" s="24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2" t="s">
        <v>141</v>
      </c>
      <c r="AT168" s="242" t="s">
        <v>137</v>
      </c>
      <c r="AU168" s="242" t="s">
        <v>83</v>
      </c>
      <c r="AY168" s="18" t="s">
        <v>135</v>
      </c>
      <c r="BE168" s="243">
        <f>IF(N168="základní",J168,0)</f>
        <v>0</v>
      </c>
      <c r="BF168" s="243">
        <f>IF(N168="snížená",J168,0)</f>
        <v>0</v>
      </c>
      <c r="BG168" s="243">
        <f>IF(N168="zákl. přenesená",J168,0)</f>
        <v>0</v>
      </c>
      <c r="BH168" s="243">
        <f>IF(N168="sníž. přenesená",J168,0)</f>
        <v>0</v>
      </c>
      <c r="BI168" s="243">
        <f>IF(N168="nulová",J168,0)</f>
        <v>0</v>
      </c>
      <c r="BJ168" s="18" t="s">
        <v>81</v>
      </c>
      <c r="BK168" s="243">
        <f>ROUND(I168*H168,2)</f>
        <v>0</v>
      </c>
      <c r="BL168" s="18" t="s">
        <v>141</v>
      </c>
      <c r="BM168" s="242" t="s">
        <v>194</v>
      </c>
    </row>
    <row r="169" s="13" customFormat="1">
      <c r="A169" s="13"/>
      <c r="B169" s="244"/>
      <c r="C169" s="245"/>
      <c r="D169" s="246" t="s">
        <v>143</v>
      </c>
      <c r="E169" s="247" t="s">
        <v>1</v>
      </c>
      <c r="F169" s="248" t="s">
        <v>195</v>
      </c>
      <c r="G169" s="245"/>
      <c r="H169" s="249">
        <v>23.643999999999998</v>
      </c>
      <c r="I169" s="250"/>
      <c r="J169" s="245"/>
      <c r="K169" s="245"/>
      <c r="L169" s="251"/>
      <c r="M169" s="252"/>
      <c r="N169" s="253"/>
      <c r="O169" s="253"/>
      <c r="P169" s="253"/>
      <c r="Q169" s="253"/>
      <c r="R169" s="253"/>
      <c r="S169" s="253"/>
      <c r="T169" s="25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5" t="s">
        <v>143</v>
      </c>
      <c r="AU169" s="255" t="s">
        <v>83</v>
      </c>
      <c r="AV169" s="13" t="s">
        <v>83</v>
      </c>
      <c r="AW169" s="13" t="s">
        <v>32</v>
      </c>
      <c r="AX169" s="13" t="s">
        <v>76</v>
      </c>
      <c r="AY169" s="255" t="s">
        <v>135</v>
      </c>
    </row>
    <row r="170" s="13" customFormat="1">
      <c r="A170" s="13"/>
      <c r="B170" s="244"/>
      <c r="C170" s="245"/>
      <c r="D170" s="246" t="s">
        <v>143</v>
      </c>
      <c r="E170" s="247" t="s">
        <v>1</v>
      </c>
      <c r="F170" s="248" t="s">
        <v>196</v>
      </c>
      <c r="G170" s="245"/>
      <c r="H170" s="249">
        <v>10.231999999999999</v>
      </c>
      <c r="I170" s="250"/>
      <c r="J170" s="245"/>
      <c r="K170" s="245"/>
      <c r="L170" s="251"/>
      <c r="M170" s="252"/>
      <c r="N170" s="253"/>
      <c r="O170" s="253"/>
      <c r="P170" s="253"/>
      <c r="Q170" s="253"/>
      <c r="R170" s="253"/>
      <c r="S170" s="253"/>
      <c r="T170" s="25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5" t="s">
        <v>143</v>
      </c>
      <c r="AU170" s="255" t="s">
        <v>83</v>
      </c>
      <c r="AV170" s="13" t="s">
        <v>83</v>
      </c>
      <c r="AW170" s="13" t="s">
        <v>32</v>
      </c>
      <c r="AX170" s="13" t="s">
        <v>76</v>
      </c>
      <c r="AY170" s="255" t="s">
        <v>135</v>
      </c>
    </row>
    <row r="171" s="14" customFormat="1">
      <c r="A171" s="14"/>
      <c r="B171" s="267"/>
      <c r="C171" s="268"/>
      <c r="D171" s="246" t="s">
        <v>143</v>
      </c>
      <c r="E171" s="269" t="s">
        <v>1</v>
      </c>
      <c r="F171" s="270" t="s">
        <v>190</v>
      </c>
      <c r="G171" s="268"/>
      <c r="H171" s="271">
        <v>33.875999999999998</v>
      </c>
      <c r="I171" s="272"/>
      <c r="J171" s="268"/>
      <c r="K171" s="268"/>
      <c r="L171" s="273"/>
      <c r="M171" s="274"/>
      <c r="N171" s="275"/>
      <c r="O171" s="275"/>
      <c r="P171" s="275"/>
      <c r="Q171" s="275"/>
      <c r="R171" s="275"/>
      <c r="S171" s="275"/>
      <c r="T171" s="27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77" t="s">
        <v>143</v>
      </c>
      <c r="AU171" s="277" t="s">
        <v>83</v>
      </c>
      <c r="AV171" s="14" t="s">
        <v>141</v>
      </c>
      <c r="AW171" s="14" t="s">
        <v>32</v>
      </c>
      <c r="AX171" s="14" t="s">
        <v>81</v>
      </c>
      <c r="AY171" s="277" t="s">
        <v>135</v>
      </c>
    </row>
    <row r="172" s="2" customFormat="1" ht="21.75" customHeight="1">
      <c r="A172" s="39"/>
      <c r="B172" s="40"/>
      <c r="C172" s="230" t="s">
        <v>197</v>
      </c>
      <c r="D172" s="230" t="s">
        <v>137</v>
      </c>
      <c r="E172" s="231" t="s">
        <v>198</v>
      </c>
      <c r="F172" s="232" t="s">
        <v>199</v>
      </c>
      <c r="G172" s="233" t="s">
        <v>200</v>
      </c>
      <c r="H172" s="234">
        <v>27</v>
      </c>
      <c r="I172" s="235"/>
      <c r="J172" s="236">
        <f>ROUND(I172*H172,2)</f>
        <v>0</v>
      </c>
      <c r="K172" s="237"/>
      <c r="L172" s="45"/>
      <c r="M172" s="238" t="s">
        <v>1</v>
      </c>
      <c r="N172" s="239" t="s">
        <v>41</v>
      </c>
      <c r="O172" s="92"/>
      <c r="P172" s="240">
        <f>O172*H172</f>
        <v>0</v>
      </c>
      <c r="Q172" s="240">
        <v>8.0000000000000007E-05</v>
      </c>
      <c r="R172" s="240">
        <f>Q172*H172</f>
        <v>0.00216</v>
      </c>
      <c r="S172" s="240">
        <v>0</v>
      </c>
      <c r="T172" s="24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2" t="s">
        <v>141</v>
      </c>
      <c r="AT172" s="242" t="s">
        <v>137</v>
      </c>
      <c r="AU172" s="242" t="s">
        <v>83</v>
      </c>
      <c r="AY172" s="18" t="s">
        <v>135</v>
      </c>
      <c r="BE172" s="243">
        <f>IF(N172="základní",J172,0)</f>
        <v>0</v>
      </c>
      <c r="BF172" s="243">
        <f>IF(N172="snížená",J172,0)</f>
        <v>0</v>
      </c>
      <c r="BG172" s="243">
        <f>IF(N172="zákl. přenesená",J172,0)</f>
        <v>0</v>
      </c>
      <c r="BH172" s="243">
        <f>IF(N172="sníž. přenesená",J172,0)</f>
        <v>0</v>
      </c>
      <c r="BI172" s="243">
        <f>IF(N172="nulová",J172,0)</f>
        <v>0</v>
      </c>
      <c r="BJ172" s="18" t="s">
        <v>81</v>
      </c>
      <c r="BK172" s="243">
        <f>ROUND(I172*H172,2)</f>
        <v>0</v>
      </c>
      <c r="BL172" s="18" t="s">
        <v>141</v>
      </c>
      <c r="BM172" s="242" t="s">
        <v>201</v>
      </c>
    </row>
    <row r="173" s="13" customFormat="1">
      <c r="A173" s="13"/>
      <c r="B173" s="244"/>
      <c r="C173" s="245"/>
      <c r="D173" s="246" t="s">
        <v>143</v>
      </c>
      <c r="E173" s="247" t="s">
        <v>1</v>
      </c>
      <c r="F173" s="248" t="s">
        <v>202</v>
      </c>
      <c r="G173" s="245"/>
      <c r="H173" s="249">
        <v>18</v>
      </c>
      <c r="I173" s="250"/>
      <c r="J173" s="245"/>
      <c r="K173" s="245"/>
      <c r="L173" s="251"/>
      <c r="M173" s="252"/>
      <c r="N173" s="253"/>
      <c r="O173" s="253"/>
      <c r="P173" s="253"/>
      <c r="Q173" s="253"/>
      <c r="R173" s="253"/>
      <c r="S173" s="253"/>
      <c r="T173" s="25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5" t="s">
        <v>143</v>
      </c>
      <c r="AU173" s="255" t="s">
        <v>83</v>
      </c>
      <c r="AV173" s="13" t="s">
        <v>83</v>
      </c>
      <c r="AW173" s="13" t="s">
        <v>32</v>
      </c>
      <c r="AX173" s="13" t="s">
        <v>76</v>
      </c>
      <c r="AY173" s="255" t="s">
        <v>135</v>
      </c>
    </row>
    <row r="174" s="13" customFormat="1">
      <c r="A174" s="13"/>
      <c r="B174" s="244"/>
      <c r="C174" s="245"/>
      <c r="D174" s="246" t="s">
        <v>143</v>
      </c>
      <c r="E174" s="247" t="s">
        <v>1</v>
      </c>
      <c r="F174" s="248" t="s">
        <v>203</v>
      </c>
      <c r="G174" s="245"/>
      <c r="H174" s="249">
        <v>9</v>
      </c>
      <c r="I174" s="250"/>
      <c r="J174" s="245"/>
      <c r="K174" s="245"/>
      <c r="L174" s="251"/>
      <c r="M174" s="252"/>
      <c r="N174" s="253"/>
      <c r="O174" s="253"/>
      <c r="P174" s="253"/>
      <c r="Q174" s="253"/>
      <c r="R174" s="253"/>
      <c r="S174" s="253"/>
      <c r="T174" s="25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5" t="s">
        <v>143</v>
      </c>
      <c r="AU174" s="255" t="s">
        <v>83</v>
      </c>
      <c r="AV174" s="13" t="s">
        <v>83</v>
      </c>
      <c r="AW174" s="13" t="s">
        <v>32</v>
      </c>
      <c r="AX174" s="13" t="s">
        <v>76</v>
      </c>
      <c r="AY174" s="255" t="s">
        <v>135</v>
      </c>
    </row>
    <row r="175" s="14" customFormat="1">
      <c r="A175" s="14"/>
      <c r="B175" s="267"/>
      <c r="C175" s="268"/>
      <c r="D175" s="246" t="s">
        <v>143</v>
      </c>
      <c r="E175" s="269" t="s">
        <v>1</v>
      </c>
      <c r="F175" s="270" t="s">
        <v>190</v>
      </c>
      <c r="G175" s="268"/>
      <c r="H175" s="271">
        <v>27</v>
      </c>
      <c r="I175" s="272"/>
      <c r="J175" s="268"/>
      <c r="K175" s="268"/>
      <c r="L175" s="273"/>
      <c r="M175" s="274"/>
      <c r="N175" s="275"/>
      <c r="O175" s="275"/>
      <c r="P175" s="275"/>
      <c r="Q175" s="275"/>
      <c r="R175" s="275"/>
      <c r="S175" s="275"/>
      <c r="T175" s="276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7" t="s">
        <v>143</v>
      </c>
      <c r="AU175" s="277" t="s">
        <v>83</v>
      </c>
      <c r="AV175" s="14" t="s">
        <v>141</v>
      </c>
      <c r="AW175" s="14" t="s">
        <v>32</v>
      </c>
      <c r="AX175" s="14" t="s">
        <v>81</v>
      </c>
      <c r="AY175" s="277" t="s">
        <v>135</v>
      </c>
    </row>
    <row r="176" s="2" customFormat="1" ht="21.75" customHeight="1">
      <c r="A176" s="39"/>
      <c r="B176" s="40"/>
      <c r="C176" s="230" t="s">
        <v>204</v>
      </c>
      <c r="D176" s="230" t="s">
        <v>137</v>
      </c>
      <c r="E176" s="231" t="s">
        <v>205</v>
      </c>
      <c r="F176" s="232" t="s">
        <v>206</v>
      </c>
      <c r="G176" s="233" t="s">
        <v>200</v>
      </c>
      <c r="H176" s="234">
        <v>6</v>
      </c>
      <c r="I176" s="235"/>
      <c r="J176" s="236">
        <f>ROUND(I176*H176,2)</f>
        <v>0</v>
      </c>
      <c r="K176" s="237"/>
      <c r="L176" s="45"/>
      <c r="M176" s="238" t="s">
        <v>1</v>
      </c>
      <c r="N176" s="239" t="s">
        <v>41</v>
      </c>
      <c r="O176" s="92"/>
      <c r="P176" s="240">
        <f>O176*H176</f>
        <v>0</v>
      </c>
      <c r="Q176" s="240">
        <v>0.00012</v>
      </c>
      <c r="R176" s="240">
        <f>Q176*H176</f>
        <v>0.00072000000000000005</v>
      </c>
      <c r="S176" s="240">
        <v>0</v>
      </c>
      <c r="T176" s="24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2" t="s">
        <v>141</v>
      </c>
      <c r="AT176" s="242" t="s">
        <v>137</v>
      </c>
      <c r="AU176" s="242" t="s">
        <v>83</v>
      </c>
      <c r="AY176" s="18" t="s">
        <v>135</v>
      </c>
      <c r="BE176" s="243">
        <f>IF(N176="základní",J176,0)</f>
        <v>0</v>
      </c>
      <c r="BF176" s="243">
        <f>IF(N176="snížená",J176,0)</f>
        <v>0</v>
      </c>
      <c r="BG176" s="243">
        <f>IF(N176="zákl. přenesená",J176,0)</f>
        <v>0</v>
      </c>
      <c r="BH176" s="243">
        <f>IF(N176="sníž. přenesená",J176,0)</f>
        <v>0</v>
      </c>
      <c r="BI176" s="243">
        <f>IF(N176="nulová",J176,0)</f>
        <v>0</v>
      </c>
      <c r="BJ176" s="18" t="s">
        <v>81</v>
      </c>
      <c r="BK176" s="243">
        <f>ROUND(I176*H176,2)</f>
        <v>0</v>
      </c>
      <c r="BL176" s="18" t="s">
        <v>141</v>
      </c>
      <c r="BM176" s="242" t="s">
        <v>207</v>
      </c>
    </row>
    <row r="177" s="13" customFormat="1">
      <c r="A177" s="13"/>
      <c r="B177" s="244"/>
      <c r="C177" s="245"/>
      <c r="D177" s="246" t="s">
        <v>143</v>
      </c>
      <c r="E177" s="247" t="s">
        <v>1</v>
      </c>
      <c r="F177" s="248" t="s">
        <v>208</v>
      </c>
      <c r="G177" s="245"/>
      <c r="H177" s="249">
        <v>6</v>
      </c>
      <c r="I177" s="250"/>
      <c r="J177" s="245"/>
      <c r="K177" s="245"/>
      <c r="L177" s="251"/>
      <c r="M177" s="252"/>
      <c r="N177" s="253"/>
      <c r="O177" s="253"/>
      <c r="P177" s="253"/>
      <c r="Q177" s="253"/>
      <c r="R177" s="253"/>
      <c r="S177" s="253"/>
      <c r="T177" s="25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5" t="s">
        <v>143</v>
      </c>
      <c r="AU177" s="255" t="s">
        <v>83</v>
      </c>
      <c r="AV177" s="13" t="s">
        <v>83</v>
      </c>
      <c r="AW177" s="13" t="s">
        <v>32</v>
      </c>
      <c r="AX177" s="13" t="s">
        <v>81</v>
      </c>
      <c r="AY177" s="255" t="s">
        <v>135</v>
      </c>
    </row>
    <row r="178" s="12" customFormat="1" ht="22.8" customHeight="1">
      <c r="A178" s="12"/>
      <c r="B178" s="214"/>
      <c r="C178" s="215"/>
      <c r="D178" s="216" t="s">
        <v>75</v>
      </c>
      <c r="E178" s="228" t="s">
        <v>141</v>
      </c>
      <c r="F178" s="228" t="s">
        <v>209</v>
      </c>
      <c r="G178" s="215"/>
      <c r="H178" s="215"/>
      <c r="I178" s="218"/>
      <c r="J178" s="229">
        <f>BK178</f>
        <v>0</v>
      </c>
      <c r="K178" s="215"/>
      <c r="L178" s="220"/>
      <c r="M178" s="221"/>
      <c r="N178" s="222"/>
      <c r="O178" s="222"/>
      <c r="P178" s="223">
        <f>SUM(P179:P180)</f>
        <v>0</v>
      </c>
      <c r="Q178" s="222"/>
      <c r="R178" s="223">
        <f>SUM(R179:R180)</f>
        <v>0</v>
      </c>
      <c r="S178" s="222"/>
      <c r="T178" s="224">
        <f>SUM(T179:T180)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5" t="s">
        <v>81</v>
      </c>
      <c r="AT178" s="226" t="s">
        <v>75</v>
      </c>
      <c r="AU178" s="226" t="s">
        <v>81</v>
      </c>
      <c r="AY178" s="225" t="s">
        <v>135</v>
      </c>
      <c r="BK178" s="227">
        <f>SUM(BK179:BK180)</f>
        <v>0</v>
      </c>
    </row>
    <row r="179" s="2" customFormat="1" ht="21.75" customHeight="1">
      <c r="A179" s="39"/>
      <c r="B179" s="40"/>
      <c r="C179" s="230" t="s">
        <v>210</v>
      </c>
      <c r="D179" s="230" t="s">
        <v>137</v>
      </c>
      <c r="E179" s="231" t="s">
        <v>211</v>
      </c>
      <c r="F179" s="232" t="s">
        <v>212</v>
      </c>
      <c r="G179" s="233" t="s">
        <v>140</v>
      </c>
      <c r="H179" s="234">
        <v>1.2</v>
      </c>
      <c r="I179" s="235"/>
      <c r="J179" s="236">
        <f>ROUND(I179*H179,2)</f>
        <v>0</v>
      </c>
      <c r="K179" s="237"/>
      <c r="L179" s="45"/>
      <c r="M179" s="238" t="s">
        <v>1</v>
      </c>
      <c r="N179" s="239" t="s">
        <v>41</v>
      </c>
      <c r="O179" s="92"/>
      <c r="P179" s="240">
        <f>O179*H179</f>
        <v>0</v>
      </c>
      <c r="Q179" s="240">
        <v>0</v>
      </c>
      <c r="R179" s="240">
        <f>Q179*H179</f>
        <v>0</v>
      </c>
      <c r="S179" s="240">
        <v>0</v>
      </c>
      <c r="T179" s="24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2" t="s">
        <v>141</v>
      </c>
      <c r="AT179" s="242" t="s">
        <v>137</v>
      </c>
      <c r="AU179" s="242" t="s">
        <v>83</v>
      </c>
      <c r="AY179" s="18" t="s">
        <v>135</v>
      </c>
      <c r="BE179" s="243">
        <f>IF(N179="základní",J179,0)</f>
        <v>0</v>
      </c>
      <c r="BF179" s="243">
        <f>IF(N179="snížená",J179,0)</f>
        <v>0</v>
      </c>
      <c r="BG179" s="243">
        <f>IF(N179="zákl. přenesená",J179,0)</f>
        <v>0</v>
      </c>
      <c r="BH179" s="243">
        <f>IF(N179="sníž. přenesená",J179,0)</f>
        <v>0</v>
      </c>
      <c r="BI179" s="243">
        <f>IF(N179="nulová",J179,0)</f>
        <v>0</v>
      </c>
      <c r="BJ179" s="18" t="s">
        <v>81</v>
      </c>
      <c r="BK179" s="243">
        <f>ROUND(I179*H179,2)</f>
        <v>0</v>
      </c>
      <c r="BL179" s="18" t="s">
        <v>141</v>
      </c>
      <c r="BM179" s="242" t="s">
        <v>213</v>
      </c>
    </row>
    <row r="180" s="13" customFormat="1">
      <c r="A180" s="13"/>
      <c r="B180" s="244"/>
      <c r="C180" s="245"/>
      <c r="D180" s="246" t="s">
        <v>143</v>
      </c>
      <c r="E180" s="247" t="s">
        <v>1</v>
      </c>
      <c r="F180" s="248" t="s">
        <v>214</v>
      </c>
      <c r="G180" s="245"/>
      <c r="H180" s="249">
        <v>1.2</v>
      </c>
      <c r="I180" s="250"/>
      <c r="J180" s="245"/>
      <c r="K180" s="245"/>
      <c r="L180" s="251"/>
      <c r="M180" s="252"/>
      <c r="N180" s="253"/>
      <c r="O180" s="253"/>
      <c r="P180" s="253"/>
      <c r="Q180" s="253"/>
      <c r="R180" s="253"/>
      <c r="S180" s="253"/>
      <c r="T180" s="25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5" t="s">
        <v>143</v>
      </c>
      <c r="AU180" s="255" t="s">
        <v>83</v>
      </c>
      <c r="AV180" s="13" t="s">
        <v>83</v>
      </c>
      <c r="AW180" s="13" t="s">
        <v>32</v>
      </c>
      <c r="AX180" s="13" t="s">
        <v>81</v>
      </c>
      <c r="AY180" s="255" t="s">
        <v>135</v>
      </c>
    </row>
    <row r="181" s="12" customFormat="1" ht="22.8" customHeight="1">
      <c r="A181" s="12"/>
      <c r="B181" s="214"/>
      <c r="C181" s="215"/>
      <c r="D181" s="216" t="s">
        <v>75</v>
      </c>
      <c r="E181" s="228" t="s">
        <v>160</v>
      </c>
      <c r="F181" s="228" t="s">
        <v>215</v>
      </c>
      <c r="G181" s="215"/>
      <c r="H181" s="215"/>
      <c r="I181" s="218"/>
      <c r="J181" s="229">
        <f>BK181</f>
        <v>0</v>
      </c>
      <c r="K181" s="215"/>
      <c r="L181" s="220"/>
      <c r="M181" s="221"/>
      <c r="N181" s="222"/>
      <c r="O181" s="222"/>
      <c r="P181" s="223">
        <f>SUM(P182:P230)</f>
        <v>0</v>
      </c>
      <c r="Q181" s="222"/>
      <c r="R181" s="223">
        <f>SUM(R182:R230)</f>
        <v>13.09982866</v>
      </c>
      <c r="S181" s="222"/>
      <c r="T181" s="224">
        <f>SUM(T182:T230)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5" t="s">
        <v>81</v>
      </c>
      <c r="AT181" s="226" t="s">
        <v>75</v>
      </c>
      <c r="AU181" s="226" t="s">
        <v>81</v>
      </c>
      <c r="AY181" s="225" t="s">
        <v>135</v>
      </c>
      <c r="BK181" s="227">
        <f>SUM(BK182:BK230)</f>
        <v>0</v>
      </c>
    </row>
    <row r="182" s="2" customFormat="1" ht="21.75" customHeight="1">
      <c r="A182" s="39"/>
      <c r="B182" s="40"/>
      <c r="C182" s="230" t="s">
        <v>8</v>
      </c>
      <c r="D182" s="230" t="s">
        <v>137</v>
      </c>
      <c r="E182" s="231" t="s">
        <v>216</v>
      </c>
      <c r="F182" s="232" t="s">
        <v>217</v>
      </c>
      <c r="G182" s="233" t="s">
        <v>181</v>
      </c>
      <c r="H182" s="234">
        <v>102.34999999999999</v>
      </c>
      <c r="I182" s="235"/>
      <c r="J182" s="236">
        <f>ROUND(I182*H182,2)</f>
        <v>0</v>
      </c>
      <c r="K182" s="237"/>
      <c r="L182" s="45"/>
      <c r="M182" s="238" t="s">
        <v>1</v>
      </c>
      <c r="N182" s="239" t="s">
        <v>41</v>
      </c>
      <c r="O182" s="92"/>
      <c r="P182" s="240">
        <f>O182*H182</f>
        <v>0</v>
      </c>
      <c r="Q182" s="240">
        <v>0.0057000000000000002</v>
      </c>
      <c r="R182" s="240">
        <f>Q182*H182</f>
        <v>0.583395</v>
      </c>
      <c r="S182" s="240">
        <v>0</v>
      </c>
      <c r="T182" s="24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2" t="s">
        <v>141</v>
      </c>
      <c r="AT182" s="242" t="s">
        <v>137</v>
      </c>
      <c r="AU182" s="242" t="s">
        <v>83</v>
      </c>
      <c r="AY182" s="18" t="s">
        <v>135</v>
      </c>
      <c r="BE182" s="243">
        <f>IF(N182="základní",J182,0)</f>
        <v>0</v>
      </c>
      <c r="BF182" s="243">
        <f>IF(N182="snížená",J182,0)</f>
        <v>0</v>
      </c>
      <c r="BG182" s="243">
        <f>IF(N182="zákl. přenesená",J182,0)</f>
        <v>0</v>
      </c>
      <c r="BH182" s="243">
        <f>IF(N182="sníž. přenesená",J182,0)</f>
        <v>0</v>
      </c>
      <c r="BI182" s="243">
        <f>IF(N182="nulová",J182,0)</f>
        <v>0</v>
      </c>
      <c r="BJ182" s="18" t="s">
        <v>81</v>
      </c>
      <c r="BK182" s="243">
        <f>ROUND(I182*H182,2)</f>
        <v>0</v>
      </c>
      <c r="BL182" s="18" t="s">
        <v>141</v>
      </c>
      <c r="BM182" s="242" t="s">
        <v>218</v>
      </c>
    </row>
    <row r="183" s="13" customFormat="1">
      <c r="A183" s="13"/>
      <c r="B183" s="244"/>
      <c r="C183" s="245"/>
      <c r="D183" s="246" t="s">
        <v>143</v>
      </c>
      <c r="E183" s="247" t="s">
        <v>1</v>
      </c>
      <c r="F183" s="248" t="s">
        <v>219</v>
      </c>
      <c r="G183" s="245"/>
      <c r="H183" s="249">
        <v>32.850000000000001</v>
      </c>
      <c r="I183" s="250"/>
      <c r="J183" s="245"/>
      <c r="K183" s="245"/>
      <c r="L183" s="251"/>
      <c r="M183" s="252"/>
      <c r="N183" s="253"/>
      <c r="O183" s="253"/>
      <c r="P183" s="253"/>
      <c r="Q183" s="253"/>
      <c r="R183" s="253"/>
      <c r="S183" s="253"/>
      <c r="T183" s="25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5" t="s">
        <v>143</v>
      </c>
      <c r="AU183" s="255" t="s">
        <v>83</v>
      </c>
      <c r="AV183" s="13" t="s">
        <v>83</v>
      </c>
      <c r="AW183" s="13" t="s">
        <v>32</v>
      </c>
      <c r="AX183" s="13" t="s">
        <v>76</v>
      </c>
      <c r="AY183" s="255" t="s">
        <v>135</v>
      </c>
    </row>
    <row r="184" s="13" customFormat="1">
      <c r="A184" s="13"/>
      <c r="B184" s="244"/>
      <c r="C184" s="245"/>
      <c r="D184" s="246" t="s">
        <v>143</v>
      </c>
      <c r="E184" s="247" t="s">
        <v>1</v>
      </c>
      <c r="F184" s="248" t="s">
        <v>220</v>
      </c>
      <c r="G184" s="245"/>
      <c r="H184" s="249">
        <v>69.5</v>
      </c>
      <c r="I184" s="250"/>
      <c r="J184" s="245"/>
      <c r="K184" s="245"/>
      <c r="L184" s="251"/>
      <c r="M184" s="252"/>
      <c r="N184" s="253"/>
      <c r="O184" s="253"/>
      <c r="P184" s="253"/>
      <c r="Q184" s="253"/>
      <c r="R184" s="253"/>
      <c r="S184" s="253"/>
      <c r="T184" s="25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5" t="s">
        <v>143</v>
      </c>
      <c r="AU184" s="255" t="s">
        <v>83</v>
      </c>
      <c r="AV184" s="13" t="s">
        <v>83</v>
      </c>
      <c r="AW184" s="13" t="s">
        <v>32</v>
      </c>
      <c r="AX184" s="13" t="s">
        <v>76</v>
      </c>
      <c r="AY184" s="255" t="s">
        <v>135</v>
      </c>
    </row>
    <row r="185" s="14" customFormat="1">
      <c r="A185" s="14"/>
      <c r="B185" s="267"/>
      <c r="C185" s="268"/>
      <c r="D185" s="246" t="s">
        <v>143</v>
      </c>
      <c r="E185" s="269" t="s">
        <v>1</v>
      </c>
      <c r="F185" s="270" t="s">
        <v>190</v>
      </c>
      <c r="G185" s="268"/>
      <c r="H185" s="271">
        <v>102.34999999999999</v>
      </c>
      <c r="I185" s="272"/>
      <c r="J185" s="268"/>
      <c r="K185" s="268"/>
      <c r="L185" s="273"/>
      <c r="M185" s="274"/>
      <c r="N185" s="275"/>
      <c r="O185" s="275"/>
      <c r="P185" s="275"/>
      <c r="Q185" s="275"/>
      <c r="R185" s="275"/>
      <c r="S185" s="275"/>
      <c r="T185" s="276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77" t="s">
        <v>143</v>
      </c>
      <c r="AU185" s="277" t="s">
        <v>83</v>
      </c>
      <c r="AV185" s="14" t="s">
        <v>141</v>
      </c>
      <c r="AW185" s="14" t="s">
        <v>32</v>
      </c>
      <c r="AX185" s="14" t="s">
        <v>81</v>
      </c>
      <c r="AY185" s="277" t="s">
        <v>135</v>
      </c>
    </row>
    <row r="186" s="2" customFormat="1" ht="21.75" customHeight="1">
      <c r="A186" s="39"/>
      <c r="B186" s="40"/>
      <c r="C186" s="230" t="s">
        <v>221</v>
      </c>
      <c r="D186" s="230" t="s">
        <v>137</v>
      </c>
      <c r="E186" s="231" t="s">
        <v>222</v>
      </c>
      <c r="F186" s="232" t="s">
        <v>223</v>
      </c>
      <c r="G186" s="233" t="s">
        <v>181</v>
      </c>
      <c r="H186" s="234">
        <v>147.68100000000001</v>
      </c>
      <c r="I186" s="235"/>
      <c r="J186" s="236">
        <f>ROUND(I186*H186,2)</f>
        <v>0</v>
      </c>
      <c r="K186" s="237"/>
      <c r="L186" s="45"/>
      <c r="M186" s="238" t="s">
        <v>1</v>
      </c>
      <c r="N186" s="239" t="s">
        <v>41</v>
      </c>
      <c r="O186" s="92"/>
      <c r="P186" s="240">
        <f>O186*H186</f>
        <v>0</v>
      </c>
      <c r="Q186" s="240">
        <v>0.015400000000000001</v>
      </c>
      <c r="R186" s="240">
        <f>Q186*H186</f>
        <v>2.2742874000000004</v>
      </c>
      <c r="S186" s="240">
        <v>0</v>
      </c>
      <c r="T186" s="24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2" t="s">
        <v>141</v>
      </c>
      <c r="AT186" s="242" t="s">
        <v>137</v>
      </c>
      <c r="AU186" s="242" t="s">
        <v>83</v>
      </c>
      <c r="AY186" s="18" t="s">
        <v>135</v>
      </c>
      <c r="BE186" s="243">
        <f>IF(N186="základní",J186,0)</f>
        <v>0</v>
      </c>
      <c r="BF186" s="243">
        <f>IF(N186="snížená",J186,0)</f>
        <v>0</v>
      </c>
      <c r="BG186" s="243">
        <f>IF(N186="zákl. přenesená",J186,0)</f>
        <v>0</v>
      </c>
      <c r="BH186" s="243">
        <f>IF(N186="sníž. přenesená",J186,0)</f>
        <v>0</v>
      </c>
      <c r="BI186" s="243">
        <f>IF(N186="nulová",J186,0)</f>
        <v>0</v>
      </c>
      <c r="BJ186" s="18" t="s">
        <v>81</v>
      </c>
      <c r="BK186" s="243">
        <f>ROUND(I186*H186,2)</f>
        <v>0</v>
      </c>
      <c r="BL186" s="18" t="s">
        <v>141</v>
      </c>
      <c r="BM186" s="242" t="s">
        <v>224</v>
      </c>
    </row>
    <row r="187" s="15" customFormat="1">
      <c r="A187" s="15"/>
      <c r="B187" s="278"/>
      <c r="C187" s="279"/>
      <c r="D187" s="246" t="s">
        <v>143</v>
      </c>
      <c r="E187" s="280" t="s">
        <v>1</v>
      </c>
      <c r="F187" s="281" t="s">
        <v>225</v>
      </c>
      <c r="G187" s="279"/>
      <c r="H187" s="280" t="s">
        <v>1</v>
      </c>
      <c r="I187" s="282"/>
      <c r="J187" s="279"/>
      <c r="K187" s="279"/>
      <c r="L187" s="283"/>
      <c r="M187" s="284"/>
      <c r="N187" s="285"/>
      <c r="O187" s="285"/>
      <c r="P187" s="285"/>
      <c r="Q187" s="285"/>
      <c r="R187" s="285"/>
      <c r="S187" s="285"/>
      <c r="T187" s="286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87" t="s">
        <v>143</v>
      </c>
      <c r="AU187" s="287" t="s">
        <v>83</v>
      </c>
      <c r="AV187" s="15" t="s">
        <v>81</v>
      </c>
      <c r="AW187" s="15" t="s">
        <v>32</v>
      </c>
      <c r="AX187" s="15" t="s">
        <v>76</v>
      </c>
      <c r="AY187" s="287" t="s">
        <v>135</v>
      </c>
    </row>
    <row r="188" s="13" customFormat="1">
      <c r="A188" s="13"/>
      <c r="B188" s="244"/>
      <c r="C188" s="245"/>
      <c r="D188" s="246" t="s">
        <v>143</v>
      </c>
      <c r="E188" s="247" t="s">
        <v>1</v>
      </c>
      <c r="F188" s="248" t="s">
        <v>226</v>
      </c>
      <c r="G188" s="245"/>
      <c r="H188" s="249">
        <v>15.237</v>
      </c>
      <c r="I188" s="250"/>
      <c r="J188" s="245"/>
      <c r="K188" s="245"/>
      <c r="L188" s="251"/>
      <c r="M188" s="252"/>
      <c r="N188" s="253"/>
      <c r="O188" s="253"/>
      <c r="P188" s="253"/>
      <c r="Q188" s="253"/>
      <c r="R188" s="253"/>
      <c r="S188" s="253"/>
      <c r="T188" s="25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5" t="s">
        <v>143</v>
      </c>
      <c r="AU188" s="255" t="s">
        <v>83</v>
      </c>
      <c r="AV188" s="13" t="s">
        <v>83</v>
      </c>
      <c r="AW188" s="13" t="s">
        <v>32</v>
      </c>
      <c r="AX188" s="13" t="s">
        <v>76</v>
      </c>
      <c r="AY188" s="255" t="s">
        <v>135</v>
      </c>
    </row>
    <row r="189" s="13" customFormat="1">
      <c r="A189" s="13"/>
      <c r="B189" s="244"/>
      <c r="C189" s="245"/>
      <c r="D189" s="246" t="s">
        <v>143</v>
      </c>
      <c r="E189" s="247" t="s">
        <v>1</v>
      </c>
      <c r="F189" s="248" t="s">
        <v>227</v>
      </c>
      <c r="G189" s="245"/>
      <c r="H189" s="249">
        <v>25.271000000000001</v>
      </c>
      <c r="I189" s="250"/>
      <c r="J189" s="245"/>
      <c r="K189" s="245"/>
      <c r="L189" s="251"/>
      <c r="M189" s="252"/>
      <c r="N189" s="253"/>
      <c r="O189" s="253"/>
      <c r="P189" s="253"/>
      <c r="Q189" s="253"/>
      <c r="R189" s="253"/>
      <c r="S189" s="253"/>
      <c r="T189" s="25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5" t="s">
        <v>143</v>
      </c>
      <c r="AU189" s="255" t="s">
        <v>83</v>
      </c>
      <c r="AV189" s="13" t="s">
        <v>83</v>
      </c>
      <c r="AW189" s="13" t="s">
        <v>32</v>
      </c>
      <c r="AX189" s="13" t="s">
        <v>76</v>
      </c>
      <c r="AY189" s="255" t="s">
        <v>135</v>
      </c>
    </row>
    <row r="190" s="13" customFormat="1">
      <c r="A190" s="13"/>
      <c r="B190" s="244"/>
      <c r="C190" s="245"/>
      <c r="D190" s="246" t="s">
        <v>143</v>
      </c>
      <c r="E190" s="247" t="s">
        <v>1</v>
      </c>
      <c r="F190" s="248" t="s">
        <v>228</v>
      </c>
      <c r="G190" s="245"/>
      <c r="H190" s="249">
        <v>21.402000000000001</v>
      </c>
      <c r="I190" s="250"/>
      <c r="J190" s="245"/>
      <c r="K190" s="245"/>
      <c r="L190" s="251"/>
      <c r="M190" s="252"/>
      <c r="N190" s="253"/>
      <c r="O190" s="253"/>
      <c r="P190" s="253"/>
      <c r="Q190" s="253"/>
      <c r="R190" s="253"/>
      <c r="S190" s="253"/>
      <c r="T190" s="25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5" t="s">
        <v>143</v>
      </c>
      <c r="AU190" s="255" t="s">
        <v>83</v>
      </c>
      <c r="AV190" s="13" t="s">
        <v>83</v>
      </c>
      <c r="AW190" s="13" t="s">
        <v>32</v>
      </c>
      <c r="AX190" s="13" t="s">
        <v>76</v>
      </c>
      <c r="AY190" s="255" t="s">
        <v>135</v>
      </c>
    </row>
    <row r="191" s="13" customFormat="1">
      <c r="A191" s="13"/>
      <c r="B191" s="244"/>
      <c r="C191" s="245"/>
      <c r="D191" s="246" t="s">
        <v>143</v>
      </c>
      <c r="E191" s="247" t="s">
        <v>1</v>
      </c>
      <c r="F191" s="248" t="s">
        <v>229</v>
      </c>
      <c r="G191" s="245"/>
      <c r="H191" s="249">
        <v>20.451000000000001</v>
      </c>
      <c r="I191" s="250"/>
      <c r="J191" s="245"/>
      <c r="K191" s="245"/>
      <c r="L191" s="251"/>
      <c r="M191" s="252"/>
      <c r="N191" s="253"/>
      <c r="O191" s="253"/>
      <c r="P191" s="253"/>
      <c r="Q191" s="253"/>
      <c r="R191" s="253"/>
      <c r="S191" s="253"/>
      <c r="T191" s="25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5" t="s">
        <v>143</v>
      </c>
      <c r="AU191" s="255" t="s">
        <v>83</v>
      </c>
      <c r="AV191" s="13" t="s">
        <v>83</v>
      </c>
      <c r="AW191" s="13" t="s">
        <v>32</v>
      </c>
      <c r="AX191" s="13" t="s">
        <v>76</v>
      </c>
      <c r="AY191" s="255" t="s">
        <v>135</v>
      </c>
    </row>
    <row r="192" s="13" customFormat="1">
      <c r="A192" s="13"/>
      <c r="B192" s="244"/>
      <c r="C192" s="245"/>
      <c r="D192" s="246" t="s">
        <v>143</v>
      </c>
      <c r="E192" s="247" t="s">
        <v>1</v>
      </c>
      <c r="F192" s="248" t="s">
        <v>230</v>
      </c>
      <c r="G192" s="245"/>
      <c r="H192" s="249">
        <v>24.940000000000001</v>
      </c>
      <c r="I192" s="250"/>
      <c r="J192" s="245"/>
      <c r="K192" s="245"/>
      <c r="L192" s="251"/>
      <c r="M192" s="252"/>
      <c r="N192" s="253"/>
      <c r="O192" s="253"/>
      <c r="P192" s="253"/>
      <c r="Q192" s="253"/>
      <c r="R192" s="253"/>
      <c r="S192" s="253"/>
      <c r="T192" s="25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5" t="s">
        <v>143</v>
      </c>
      <c r="AU192" s="255" t="s">
        <v>83</v>
      </c>
      <c r="AV192" s="13" t="s">
        <v>83</v>
      </c>
      <c r="AW192" s="13" t="s">
        <v>32</v>
      </c>
      <c r="AX192" s="13" t="s">
        <v>76</v>
      </c>
      <c r="AY192" s="255" t="s">
        <v>135</v>
      </c>
    </row>
    <row r="193" s="13" customFormat="1">
      <c r="A193" s="13"/>
      <c r="B193" s="244"/>
      <c r="C193" s="245"/>
      <c r="D193" s="246" t="s">
        <v>143</v>
      </c>
      <c r="E193" s="247" t="s">
        <v>1</v>
      </c>
      <c r="F193" s="248" t="s">
        <v>231</v>
      </c>
      <c r="G193" s="245"/>
      <c r="H193" s="249">
        <v>40.360999999999997</v>
      </c>
      <c r="I193" s="250"/>
      <c r="J193" s="245"/>
      <c r="K193" s="245"/>
      <c r="L193" s="251"/>
      <c r="M193" s="252"/>
      <c r="N193" s="253"/>
      <c r="O193" s="253"/>
      <c r="P193" s="253"/>
      <c r="Q193" s="253"/>
      <c r="R193" s="253"/>
      <c r="S193" s="253"/>
      <c r="T193" s="25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5" t="s">
        <v>143</v>
      </c>
      <c r="AU193" s="255" t="s">
        <v>83</v>
      </c>
      <c r="AV193" s="13" t="s">
        <v>83</v>
      </c>
      <c r="AW193" s="13" t="s">
        <v>32</v>
      </c>
      <c r="AX193" s="13" t="s">
        <v>76</v>
      </c>
      <c r="AY193" s="255" t="s">
        <v>135</v>
      </c>
    </row>
    <row r="194" s="13" customFormat="1">
      <c r="A194" s="13"/>
      <c r="B194" s="244"/>
      <c r="C194" s="245"/>
      <c r="D194" s="246" t="s">
        <v>143</v>
      </c>
      <c r="E194" s="247" t="s">
        <v>1</v>
      </c>
      <c r="F194" s="248" t="s">
        <v>232</v>
      </c>
      <c r="G194" s="245"/>
      <c r="H194" s="249">
        <v>-20.184000000000001</v>
      </c>
      <c r="I194" s="250"/>
      <c r="J194" s="245"/>
      <c r="K194" s="245"/>
      <c r="L194" s="251"/>
      <c r="M194" s="252"/>
      <c r="N194" s="253"/>
      <c r="O194" s="253"/>
      <c r="P194" s="253"/>
      <c r="Q194" s="253"/>
      <c r="R194" s="253"/>
      <c r="S194" s="253"/>
      <c r="T194" s="254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5" t="s">
        <v>143</v>
      </c>
      <c r="AU194" s="255" t="s">
        <v>83</v>
      </c>
      <c r="AV194" s="13" t="s">
        <v>83</v>
      </c>
      <c r="AW194" s="13" t="s">
        <v>32</v>
      </c>
      <c r="AX194" s="13" t="s">
        <v>76</v>
      </c>
      <c r="AY194" s="255" t="s">
        <v>135</v>
      </c>
    </row>
    <row r="195" s="16" customFormat="1">
      <c r="A195" s="16"/>
      <c r="B195" s="288"/>
      <c r="C195" s="289"/>
      <c r="D195" s="246" t="s">
        <v>143</v>
      </c>
      <c r="E195" s="290" t="s">
        <v>1</v>
      </c>
      <c r="F195" s="291" t="s">
        <v>233</v>
      </c>
      <c r="G195" s="289"/>
      <c r="H195" s="292">
        <v>127.47799999999999</v>
      </c>
      <c r="I195" s="293"/>
      <c r="J195" s="289"/>
      <c r="K195" s="289"/>
      <c r="L195" s="294"/>
      <c r="M195" s="295"/>
      <c r="N195" s="296"/>
      <c r="O195" s="296"/>
      <c r="P195" s="296"/>
      <c r="Q195" s="296"/>
      <c r="R195" s="296"/>
      <c r="S195" s="296"/>
      <c r="T195" s="297"/>
      <c r="U195" s="16"/>
      <c r="V195" s="16"/>
      <c r="W195" s="16"/>
      <c r="X195" s="16"/>
      <c r="Y195" s="16"/>
      <c r="Z195" s="16"/>
      <c r="AA195" s="16"/>
      <c r="AB195" s="16"/>
      <c r="AC195" s="16"/>
      <c r="AD195" s="16"/>
      <c r="AE195" s="16"/>
      <c r="AT195" s="298" t="s">
        <v>143</v>
      </c>
      <c r="AU195" s="298" t="s">
        <v>83</v>
      </c>
      <c r="AV195" s="16" t="s">
        <v>149</v>
      </c>
      <c r="AW195" s="16" t="s">
        <v>32</v>
      </c>
      <c r="AX195" s="16" t="s">
        <v>76</v>
      </c>
      <c r="AY195" s="298" t="s">
        <v>135</v>
      </c>
    </row>
    <row r="196" s="15" customFormat="1">
      <c r="A196" s="15"/>
      <c r="B196" s="278"/>
      <c r="C196" s="279"/>
      <c r="D196" s="246" t="s">
        <v>143</v>
      </c>
      <c r="E196" s="280" t="s">
        <v>1</v>
      </c>
      <c r="F196" s="281" t="s">
        <v>234</v>
      </c>
      <c r="G196" s="279"/>
      <c r="H196" s="280" t="s">
        <v>1</v>
      </c>
      <c r="I196" s="282"/>
      <c r="J196" s="279"/>
      <c r="K196" s="279"/>
      <c r="L196" s="283"/>
      <c r="M196" s="284"/>
      <c r="N196" s="285"/>
      <c r="O196" s="285"/>
      <c r="P196" s="285"/>
      <c r="Q196" s="285"/>
      <c r="R196" s="285"/>
      <c r="S196" s="285"/>
      <c r="T196" s="28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7" t="s">
        <v>143</v>
      </c>
      <c r="AU196" s="287" t="s">
        <v>83</v>
      </c>
      <c r="AV196" s="15" t="s">
        <v>81</v>
      </c>
      <c r="AW196" s="15" t="s">
        <v>32</v>
      </c>
      <c r="AX196" s="15" t="s">
        <v>76</v>
      </c>
      <c r="AY196" s="287" t="s">
        <v>135</v>
      </c>
    </row>
    <row r="197" s="13" customFormat="1">
      <c r="A197" s="13"/>
      <c r="B197" s="244"/>
      <c r="C197" s="245"/>
      <c r="D197" s="246" t="s">
        <v>143</v>
      </c>
      <c r="E197" s="247" t="s">
        <v>1</v>
      </c>
      <c r="F197" s="248" t="s">
        <v>235</v>
      </c>
      <c r="G197" s="245"/>
      <c r="H197" s="249">
        <v>9.1229999999999993</v>
      </c>
      <c r="I197" s="250"/>
      <c r="J197" s="245"/>
      <c r="K197" s="245"/>
      <c r="L197" s="251"/>
      <c r="M197" s="252"/>
      <c r="N197" s="253"/>
      <c r="O197" s="253"/>
      <c r="P197" s="253"/>
      <c r="Q197" s="253"/>
      <c r="R197" s="253"/>
      <c r="S197" s="253"/>
      <c r="T197" s="25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5" t="s">
        <v>143</v>
      </c>
      <c r="AU197" s="255" t="s">
        <v>83</v>
      </c>
      <c r="AV197" s="13" t="s">
        <v>83</v>
      </c>
      <c r="AW197" s="13" t="s">
        <v>32</v>
      </c>
      <c r="AX197" s="13" t="s">
        <v>76</v>
      </c>
      <c r="AY197" s="255" t="s">
        <v>135</v>
      </c>
    </row>
    <row r="198" s="13" customFormat="1">
      <c r="A198" s="13"/>
      <c r="B198" s="244"/>
      <c r="C198" s="245"/>
      <c r="D198" s="246" t="s">
        <v>143</v>
      </c>
      <c r="E198" s="247" t="s">
        <v>1</v>
      </c>
      <c r="F198" s="248" t="s">
        <v>236</v>
      </c>
      <c r="G198" s="245"/>
      <c r="H198" s="249">
        <v>11.08</v>
      </c>
      <c r="I198" s="250"/>
      <c r="J198" s="245"/>
      <c r="K198" s="245"/>
      <c r="L198" s="251"/>
      <c r="M198" s="252"/>
      <c r="N198" s="253"/>
      <c r="O198" s="253"/>
      <c r="P198" s="253"/>
      <c r="Q198" s="253"/>
      <c r="R198" s="253"/>
      <c r="S198" s="253"/>
      <c r="T198" s="25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5" t="s">
        <v>143</v>
      </c>
      <c r="AU198" s="255" t="s">
        <v>83</v>
      </c>
      <c r="AV198" s="13" t="s">
        <v>83</v>
      </c>
      <c r="AW198" s="13" t="s">
        <v>32</v>
      </c>
      <c r="AX198" s="13" t="s">
        <v>76</v>
      </c>
      <c r="AY198" s="255" t="s">
        <v>135</v>
      </c>
    </row>
    <row r="199" s="16" customFormat="1">
      <c r="A199" s="16"/>
      <c r="B199" s="288"/>
      <c r="C199" s="289"/>
      <c r="D199" s="246" t="s">
        <v>143</v>
      </c>
      <c r="E199" s="290" t="s">
        <v>1</v>
      </c>
      <c r="F199" s="291" t="s">
        <v>233</v>
      </c>
      <c r="G199" s="289"/>
      <c r="H199" s="292">
        <v>20.202999999999999</v>
      </c>
      <c r="I199" s="293"/>
      <c r="J199" s="289"/>
      <c r="K199" s="289"/>
      <c r="L199" s="294"/>
      <c r="M199" s="295"/>
      <c r="N199" s="296"/>
      <c r="O199" s="296"/>
      <c r="P199" s="296"/>
      <c r="Q199" s="296"/>
      <c r="R199" s="296"/>
      <c r="S199" s="296"/>
      <c r="T199" s="297"/>
      <c r="U199" s="16"/>
      <c r="V199" s="16"/>
      <c r="W199" s="16"/>
      <c r="X199" s="16"/>
      <c r="Y199" s="16"/>
      <c r="Z199" s="16"/>
      <c r="AA199" s="16"/>
      <c r="AB199" s="16"/>
      <c r="AC199" s="16"/>
      <c r="AD199" s="16"/>
      <c r="AE199" s="16"/>
      <c r="AT199" s="298" t="s">
        <v>143</v>
      </c>
      <c r="AU199" s="298" t="s">
        <v>83</v>
      </c>
      <c r="AV199" s="16" t="s">
        <v>149</v>
      </c>
      <c r="AW199" s="16" t="s">
        <v>32</v>
      </c>
      <c r="AX199" s="16" t="s">
        <v>76</v>
      </c>
      <c r="AY199" s="298" t="s">
        <v>135</v>
      </c>
    </row>
    <row r="200" s="14" customFormat="1">
      <c r="A200" s="14"/>
      <c r="B200" s="267"/>
      <c r="C200" s="268"/>
      <c r="D200" s="246" t="s">
        <v>143</v>
      </c>
      <c r="E200" s="269" t="s">
        <v>1</v>
      </c>
      <c r="F200" s="270" t="s">
        <v>190</v>
      </c>
      <c r="G200" s="268"/>
      <c r="H200" s="271">
        <v>147.68100000000001</v>
      </c>
      <c r="I200" s="272"/>
      <c r="J200" s="268"/>
      <c r="K200" s="268"/>
      <c r="L200" s="273"/>
      <c r="M200" s="274"/>
      <c r="N200" s="275"/>
      <c r="O200" s="275"/>
      <c r="P200" s="275"/>
      <c r="Q200" s="275"/>
      <c r="R200" s="275"/>
      <c r="S200" s="275"/>
      <c r="T200" s="276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7" t="s">
        <v>143</v>
      </c>
      <c r="AU200" s="277" t="s">
        <v>83</v>
      </c>
      <c r="AV200" s="14" t="s">
        <v>141</v>
      </c>
      <c r="AW200" s="14" t="s">
        <v>32</v>
      </c>
      <c r="AX200" s="14" t="s">
        <v>81</v>
      </c>
      <c r="AY200" s="277" t="s">
        <v>135</v>
      </c>
    </row>
    <row r="201" s="2" customFormat="1" ht="21.75" customHeight="1">
      <c r="A201" s="39"/>
      <c r="B201" s="40"/>
      <c r="C201" s="230" t="s">
        <v>237</v>
      </c>
      <c r="D201" s="230" t="s">
        <v>137</v>
      </c>
      <c r="E201" s="231" t="s">
        <v>238</v>
      </c>
      <c r="F201" s="232" t="s">
        <v>239</v>
      </c>
      <c r="G201" s="233" t="s">
        <v>181</v>
      </c>
      <c r="H201" s="234">
        <v>16.081</v>
      </c>
      <c r="I201" s="235"/>
      <c r="J201" s="236">
        <f>ROUND(I201*H201,2)</f>
        <v>0</v>
      </c>
      <c r="K201" s="237"/>
      <c r="L201" s="45"/>
      <c r="M201" s="238" t="s">
        <v>1</v>
      </c>
      <c r="N201" s="239" t="s">
        <v>41</v>
      </c>
      <c r="O201" s="92"/>
      <c r="P201" s="240">
        <f>O201*H201</f>
        <v>0</v>
      </c>
      <c r="Q201" s="240">
        <v>0.018380000000000001</v>
      </c>
      <c r="R201" s="240">
        <f>Q201*H201</f>
        <v>0.29556877999999998</v>
      </c>
      <c r="S201" s="240">
        <v>0</v>
      </c>
      <c r="T201" s="24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2" t="s">
        <v>141</v>
      </c>
      <c r="AT201" s="242" t="s">
        <v>137</v>
      </c>
      <c r="AU201" s="242" t="s">
        <v>83</v>
      </c>
      <c r="AY201" s="18" t="s">
        <v>135</v>
      </c>
      <c r="BE201" s="243">
        <f>IF(N201="základní",J201,0)</f>
        <v>0</v>
      </c>
      <c r="BF201" s="243">
        <f>IF(N201="snížená",J201,0)</f>
        <v>0</v>
      </c>
      <c r="BG201" s="243">
        <f>IF(N201="zákl. přenesená",J201,0)</f>
        <v>0</v>
      </c>
      <c r="BH201" s="243">
        <f>IF(N201="sníž. přenesená",J201,0)</f>
        <v>0</v>
      </c>
      <c r="BI201" s="243">
        <f>IF(N201="nulová",J201,0)</f>
        <v>0</v>
      </c>
      <c r="BJ201" s="18" t="s">
        <v>81</v>
      </c>
      <c r="BK201" s="243">
        <f>ROUND(I201*H201,2)</f>
        <v>0</v>
      </c>
      <c r="BL201" s="18" t="s">
        <v>141</v>
      </c>
      <c r="BM201" s="242" t="s">
        <v>240</v>
      </c>
    </row>
    <row r="202" s="13" customFormat="1">
      <c r="A202" s="13"/>
      <c r="B202" s="244"/>
      <c r="C202" s="245"/>
      <c r="D202" s="246" t="s">
        <v>143</v>
      </c>
      <c r="E202" s="247" t="s">
        <v>1</v>
      </c>
      <c r="F202" s="248" t="s">
        <v>241</v>
      </c>
      <c r="G202" s="245"/>
      <c r="H202" s="249">
        <v>16.081</v>
      </c>
      <c r="I202" s="250"/>
      <c r="J202" s="245"/>
      <c r="K202" s="245"/>
      <c r="L202" s="251"/>
      <c r="M202" s="252"/>
      <c r="N202" s="253"/>
      <c r="O202" s="253"/>
      <c r="P202" s="253"/>
      <c r="Q202" s="253"/>
      <c r="R202" s="253"/>
      <c r="S202" s="253"/>
      <c r="T202" s="25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5" t="s">
        <v>143</v>
      </c>
      <c r="AU202" s="255" t="s">
        <v>83</v>
      </c>
      <c r="AV202" s="13" t="s">
        <v>83</v>
      </c>
      <c r="AW202" s="13" t="s">
        <v>32</v>
      </c>
      <c r="AX202" s="13" t="s">
        <v>81</v>
      </c>
      <c r="AY202" s="255" t="s">
        <v>135</v>
      </c>
    </row>
    <row r="203" s="2" customFormat="1" ht="21.75" customHeight="1">
      <c r="A203" s="39"/>
      <c r="B203" s="40"/>
      <c r="C203" s="230" t="s">
        <v>242</v>
      </c>
      <c r="D203" s="230" t="s">
        <v>137</v>
      </c>
      <c r="E203" s="231" t="s">
        <v>243</v>
      </c>
      <c r="F203" s="232" t="s">
        <v>244</v>
      </c>
      <c r="G203" s="233" t="s">
        <v>181</v>
      </c>
      <c r="H203" s="234">
        <v>2.7000000000000002</v>
      </c>
      <c r="I203" s="235"/>
      <c r="J203" s="236">
        <f>ROUND(I203*H203,2)</f>
        <v>0</v>
      </c>
      <c r="K203" s="237"/>
      <c r="L203" s="45"/>
      <c r="M203" s="238" t="s">
        <v>1</v>
      </c>
      <c r="N203" s="239" t="s">
        <v>41</v>
      </c>
      <c r="O203" s="92"/>
      <c r="P203" s="240">
        <f>O203*H203</f>
        <v>0</v>
      </c>
      <c r="Q203" s="240">
        <v>0.041529999999999997</v>
      </c>
      <c r="R203" s="240">
        <f>Q203*H203</f>
        <v>0.112131</v>
      </c>
      <c r="S203" s="240">
        <v>0</v>
      </c>
      <c r="T203" s="241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2" t="s">
        <v>141</v>
      </c>
      <c r="AT203" s="242" t="s">
        <v>137</v>
      </c>
      <c r="AU203" s="242" t="s">
        <v>83</v>
      </c>
      <c r="AY203" s="18" t="s">
        <v>135</v>
      </c>
      <c r="BE203" s="243">
        <f>IF(N203="základní",J203,0)</f>
        <v>0</v>
      </c>
      <c r="BF203" s="243">
        <f>IF(N203="snížená",J203,0)</f>
        <v>0</v>
      </c>
      <c r="BG203" s="243">
        <f>IF(N203="zákl. přenesená",J203,0)</f>
        <v>0</v>
      </c>
      <c r="BH203" s="243">
        <f>IF(N203="sníž. přenesená",J203,0)</f>
        <v>0</v>
      </c>
      <c r="BI203" s="243">
        <f>IF(N203="nulová",J203,0)</f>
        <v>0</v>
      </c>
      <c r="BJ203" s="18" t="s">
        <v>81</v>
      </c>
      <c r="BK203" s="243">
        <f>ROUND(I203*H203,2)</f>
        <v>0</v>
      </c>
      <c r="BL203" s="18" t="s">
        <v>141</v>
      </c>
      <c r="BM203" s="242" t="s">
        <v>245</v>
      </c>
    </row>
    <row r="204" s="13" customFormat="1">
      <c r="A204" s="13"/>
      <c r="B204" s="244"/>
      <c r="C204" s="245"/>
      <c r="D204" s="246" t="s">
        <v>143</v>
      </c>
      <c r="E204" s="247" t="s">
        <v>1</v>
      </c>
      <c r="F204" s="248" t="s">
        <v>246</v>
      </c>
      <c r="G204" s="245"/>
      <c r="H204" s="249">
        <v>2.7000000000000002</v>
      </c>
      <c r="I204" s="250"/>
      <c r="J204" s="245"/>
      <c r="K204" s="245"/>
      <c r="L204" s="251"/>
      <c r="M204" s="252"/>
      <c r="N204" s="253"/>
      <c r="O204" s="253"/>
      <c r="P204" s="253"/>
      <c r="Q204" s="253"/>
      <c r="R204" s="253"/>
      <c r="S204" s="253"/>
      <c r="T204" s="25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5" t="s">
        <v>143</v>
      </c>
      <c r="AU204" s="255" t="s">
        <v>83</v>
      </c>
      <c r="AV204" s="13" t="s">
        <v>83</v>
      </c>
      <c r="AW204" s="13" t="s">
        <v>32</v>
      </c>
      <c r="AX204" s="13" t="s">
        <v>81</v>
      </c>
      <c r="AY204" s="255" t="s">
        <v>135</v>
      </c>
    </row>
    <row r="205" s="2" customFormat="1" ht="21.75" customHeight="1">
      <c r="A205" s="39"/>
      <c r="B205" s="40"/>
      <c r="C205" s="230" t="s">
        <v>247</v>
      </c>
      <c r="D205" s="230" t="s">
        <v>137</v>
      </c>
      <c r="E205" s="231" t="s">
        <v>248</v>
      </c>
      <c r="F205" s="232" t="s">
        <v>249</v>
      </c>
      <c r="G205" s="233" t="s">
        <v>250</v>
      </c>
      <c r="H205" s="234">
        <v>4</v>
      </c>
      <c r="I205" s="235"/>
      <c r="J205" s="236">
        <f>ROUND(I205*H205,2)</f>
        <v>0</v>
      </c>
      <c r="K205" s="237"/>
      <c r="L205" s="45"/>
      <c r="M205" s="238" t="s">
        <v>1</v>
      </c>
      <c r="N205" s="239" t="s">
        <v>41</v>
      </c>
      <c r="O205" s="92"/>
      <c r="P205" s="240">
        <f>O205*H205</f>
        <v>0</v>
      </c>
      <c r="Q205" s="240">
        <v>0.1575</v>
      </c>
      <c r="R205" s="240">
        <f>Q205*H205</f>
        <v>0.63</v>
      </c>
      <c r="S205" s="240">
        <v>0</v>
      </c>
      <c r="T205" s="24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2" t="s">
        <v>141</v>
      </c>
      <c r="AT205" s="242" t="s">
        <v>137</v>
      </c>
      <c r="AU205" s="242" t="s">
        <v>83</v>
      </c>
      <c r="AY205" s="18" t="s">
        <v>135</v>
      </c>
      <c r="BE205" s="243">
        <f>IF(N205="základní",J205,0)</f>
        <v>0</v>
      </c>
      <c r="BF205" s="243">
        <f>IF(N205="snížená",J205,0)</f>
        <v>0</v>
      </c>
      <c r="BG205" s="243">
        <f>IF(N205="zákl. přenesená",J205,0)</f>
        <v>0</v>
      </c>
      <c r="BH205" s="243">
        <f>IF(N205="sníž. přenesená",J205,0)</f>
        <v>0</v>
      </c>
      <c r="BI205" s="243">
        <f>IF(N205="nulová",J205,0)</f>
        <v>0</v>
      </c>
      <c r="BJ205" s="18" t="s">
        <v>81</v>
      </c>
      <c r="BK205" s="243">
        <f>ROUND(I205*H205,2)</f>
        <v>0</v>
      </c>
      <c r="BL205" s="18" t="s">
        <v>141</v>
      </c>
      <c r="BM205" s="242" t="s">
        <v>251</v>
      </c>
    </row>
    <row r="206" s="13" customFormat="1">
      <c r="A206" s="13"/>
      <c r="B206" s="244"/>
      <c r="C206" s="245"/>
      <c r="D206" s="246" t="s">
        <v>143</v>
      </c>
      <c r="E206" s="247" t="s">
        <v>1</v>
      </c>
      <c r="F206" s="248" t="s">
        <v>252</v>
      </c>
      <c r="G206" s="245"/>
      <c r="H206" s="249">
        <v>2</v>
      </c>
      <c r="I206" s="250"/>
      <c r="J206" s="245"/>
      <c r="K206" s="245"/>
      <c r="L206" s="251"/>
      <c r="M206" s="252"/>
      <c r="N206" s="253"/>
      <c r="O206" s="253"/>
      <c r="P206" s="253"/>
      <c r="Q206" s="253"/>
      <c r="R206" s="253"/>
      <c r="S206" s="253"/>
      <c r="T206" s="25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5" t="s">
        <v>143</v>
      </c>
      <c r="AU206" s="255" t="s">
        <v>83</v>
      </c>
      <c r="AV206" s="13" t="s">
        <v>83</v>
      </c>
      <c r="AW206" s="13" t="s">
        <v>32</v>
      </c>
      <c r="AX206" s="13" t="s">
        <v>76</v>
      </c>
      <c r="AY206" s="255" t="s">
        <v>135</v>
      </c>
    </row>
    <row r="207" s="13" customFormat="1">
      <c r="A207" s="13"/>
      <c r="B207" s="244"/>
      <c r="C207" s="245"/>
      <c r="D207" s="246" t="s">
        <v>143</v>
      </c>
      <c r="E207" s="247" t="s">
        <v>1</v>
      </c>
      <c r="F207" s="248" t="s">
        <v>253</v>
      </c>
      <c r="G207" s="245"/>
      <c r="H207" s="249">
        <v>2</v>
      </c>
      <c r="I207" s="250"/>
      <c r="J207" s="245"/>
      <c r="K207" s="245"/>
      <c r="L207" s="251"/>
      <c r="M207" s="252"/>
      <c r="N207" s="253"/>
      <c r="O207" s="253"/>
      <c r="P207" s="253"/>
      <c r="Q207" s="253"/>
      <c r="R207" s="253"/>
      <c r="S207" s="253"/>
      <c r="T207" s="254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5" t="s">
        <v>143</v>
      </c>
      <c r="AU207" s="255" t="s">
        <v>83</v>
      </c>
      <c r="AV207" s="13" t="s">
        <v>83</v>
      </c>
      <c r="AW207" s="13" t="s">
        <v>32</v>
      </c>
      <c r="AX207" s="13" t="s">
        <v>76</v>
      </c>
      <c r="AY207" s="255" t="s">
        <v>135</v>
      </c>
    </row>
    <row r="208" s="14" customFormat="1">
      <c r="A208" s="14"/>
      <c r="B208" s="267"/>
      <c r="C208" s="268"/>
      <c r="D208" s="246" t="s">
        <v>143</v>
      </c>
      <c r="E208" s="269" t="s">
        <v>1</v>
      </c>
      <c r="F208" s="270" t="s">
        <v>190</v>
      </c>
      <c r="G208" s="268"/>
      <c r="H208" s="271">
        <v>4</v>
      </c>
      <c r="I208" s="272"/>
      <c r="J208" s="268"/>
      <c r="K208" s="268"/>
      <c r="L208" s="273"/>
      <c r="M208" s="274"/>
      <c r="N208" s="275"/>
      <c r="O208" s="275"/>
      <c r="P208" s="275"/>
      <c r="Q208" s="275"/>
      <c r="R208" s="275"/>
      <c r="S208" s="275"/>
      <c r="T208" s="276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77" t="s">
        <v>143</v>
      </c>
      <c r="AU208" s="277" t="s">
        <v>83</v>
      </c>
      <c r="AV208" s="14" t="s">
        <v>141</v>
      </c>
      <c r="AW208" s="14" t="s">
        <v>32</v>
      </c>
      <c r="AX208" s="14" t="s">
        <v>81</v>
      </c>
      <c r="AY208" s="277" t="s">
        <v>135</v>
      </c>
    </row>
    <row r="209" s="2" customFormat="1" ht="21.75" customHeight="1">
      <c r="A209" s="39"/>
      <c r="B209" s="40"/>
      <c r="C209" s="230" t="s">
        <v>254</v>
      </c>
      <c r="D209" s="230" t="s">
        <v>137</v>
      </c>
      <c r="E209" s="231" t="s">
        <v>255</v>
      </c>
      <c r="F209" s="232" t="s">
        <v>256</v>
      </c>
      <c r="G209" s="233" t="s">
        <v>181</v>
      </c>
      <c r="H209" s="234">
        <v>125.419</v>
      </c>
      <c r="I209" s="235"/>
      <c r="J209" s="236">
        <f>ROUND(I209*H209,2)</f>
        <v>0</v>
      </c>
      <c r="K209" s="237"/>
      <c r="L209" s="45"/>
      <c r="M209" s="238" t="s">
        <v>1</v>
      </c>
      <c r="N209" s="239" t="s">
        <v>41</v>
      </c>
      <c r="O209" s="92"/>
      <c r="P209" s="240">
        <f>O209*H209</f>
        <v>0</v>
      </c>
      <c r="Q209" s="240">
        <v>0.0057000000000000002</v>
      </c>
      <c r="R209" s="240">
        <f>Q209*H209</f>
        <v>0.71488830000000003</v>
      </c>
      <c r="S209" s="240">
        <v>0</v>
      </c>
      <c r="T209" s="24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2" t="s">
        <v>141</v>
      </c>
      <c r="AT209" s="242" t="s">
        <v>137</v>
      </c>
      <c r="AU209" s="242" t="s">
        <v>83</v>
      </c>
      <c r="AY209" s="18" t="s">
        <v>135</v>
      </c>
      <c r="BE209" s="243">
        <f>IF(N209="základní",J209,0)</f>
        <v>0</v>
      </c>
      <c r="BF209" s="243">
        <f>IF(N209="snížená",J209,0)</f>
        <v>0</v>
      </c>
      <c r="BG209" s="243">
        <f>IF(N209="zákl. přenesená",J209,0)</f>
        <v>0</v>
      </c>
      <c r="BH209" s="243">
        <f>IF(N209="sníž. přenesená",J209,0)</f>
        <v>0</v>
      </c>
      <c r="BI209" s="243">
        <f>IF(N209="nulová",J209,0)</f>
        <v>0</v>
      </c>
      <c r="BJ209" s="18" t="s">
        <v>81</v>
      </c>
      <c r="BK209" s="243">
        <f>ROUND(I209*H209,2)</f>
        <v>0</v>
      </c>
      <c r="BL209" s="18" t="s">
        <v>141</v>
      </c>
      <c r="BM209" s="242" t="s">
        <v>257</v>
      </c>
    </row>
    <row r="210" s="15" customFormat="1">
      <c r="A210" s="15"/>
      <c r="B210" s="278"/>
      <c r="C210" s="279"/>
      <c r="D210" s="246" t="s">
        <v>143</v>
      </c>
      <c r="E210" s="280" t="s">
        <v>1</v>
      </c>
      <c r="F210" s="281" t="s">
        <v>234</v>
      </c>
      <c r="G210" s="279"/>
      <c r="H210" s="280" t="s">
        <v>1</v>
      </c>
      <c r="I210" s="282"/>
      <c r="J210" s="279"/>
      <c r="K210" s="279"/>
      <c r="L210" s="283"/>
      <c r="M210" s="284"/>
      <c r="N210" s="285"/>
      <c r="O210" s="285"/>
      <c r="P210" s="285"/>
      <c r="Q210" s="285"/>
      <c r="R210" s="285"/>
      <c r="S210" s="285"/>
      <c r="T210" s="286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87" t="s">
        <v>143</v>
      </c>
      <c r="AU210" s="287" t="s">
        <v>83</v>
      </c>
      <c r="AV210" s="15" t="s">
        <v>81</v>
      </c>
      <c r="AW210" s="15" t="s">
        <v>32</v>
      </c>
      <c r="AX210" s="15" t="s">
        <v>76</v>
      </c>
      <c r="AY210" s="287" t="s">
        <v>135</v>
      </c>
    </row>
    <row r="211" s="13" customFormat="1">
      <c r="A211" s="13"/>
      <c r="B211" s="244"/>
      <c r="C211" s="245"/>
      <c r="D211" s="246" t="s">
        <v>143</v>
      </c>
      <c r="E211" s="247" t="s">
        <v>1</v>
      </c>
      <c r="F211" s="248" t="s">
        <v>258</v>
      </c>
      <c r="G211" s="245"/>
      <c r="H211" s="249">
        <v>40.749000000000002</v>
      </c>
      <c r="I211" s="250"/>
      <c r="J211" s="245"/>
      <c r="K211" s="245"/>
      <c r="L211" s="251"/>
      <c r="M211" s="252"/>
      <c r="N211" s="253"/>
      <c r="O211" s="253"/>
      <c r="P211" s="253"/>
      <c r="Q211" s="253"/>
      <c r="R211" s="253"/>
      <c r="S211" s="253"/>
      <c r="T211" s="25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5" t="s">
        <v>143</v>
      </c>
      <c r="AU211" s="255" t="s">
        <v>83</v>
      </c>
      <c r="AV211" s="13" t="s">
        <v>83</v>
      </c>
      <c r="AW211" s="13" t="s">
        <v>32</v>
      </c>
      <c r="AX211" s="13" t="s">
        <v>76</v>
      </c>
      <c r="AY211" s="255" t="s">
        <v>135</v>
      </c>
    </row>
    <row r="212" s="13" customFormat="1">
      <c r="A212" s="13"/>
      <c r="B212" s="244"/>
      <c r="C212" s="245"/>
      <c r="D212" s="246" t="s">
        <v>143</v>
      </c>
      <c r="E212" s="247" t="s">
        <v>1</v>
      </c>
      <c r="F212" s="248" t="s">
        <v>259</v>
      </c>
      <c r="G212" s="245"/>
      <c r="H212" s="249">
        <v>40.270000000000003</v>
      </c>
      <c r="I212" s="250"/>
      <c r="J212" s="245"/>
      <c r="K212" s="245"/>
      <c r="L212" s="251"/>
      <c r="M212" s="252"/>
      <c r="N212" s="253"/>
      <c r="O212" s="253"/>
      <c r="P212" s="253"/>
      <c r="Q212" s="253"/>
      <c r="R212" s="253"/>
      <c r="S212" s="253"/>
      <c r="T212" s="25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5" t="s">
        <v>143</v>
      </c>
      <c r="AU212" s="255" t="s">
        <v>83</v>
      </c>
      <c r="AV212" s="13" t="s">
        <v>83</v>
      </c>
      <c r="AW212" s="13" t="s">
        <v>32</v>
      </c>
      <c r="AX212" s="13" t="s">
        <v>76</v>
      </c>
      <c r="AY212" s="255" t="s">
        <v>135</v>
      </c>
    </row>
    <row r="213" s="13" customFormat="1">
      <c r="A213" s="13"/>
      <c r="B213" s="244"/>
      <c r="C213" s="245"/>
      <c r="D213" s="246" t="s">
        <v>143</v>
      </c>
      <c r="E213" s="247" t="s">
        <v>1</v>
      </c>
      <c r="F213" s="248" t="s">
        <v>260</v>
      </c>
      <c r="G213" s="245"/>
      <c r="H213" s="249">
        <v>44.399999999999999</v>
      </c>
      <c r="I213" s="250"/>
      <c r="J213" s="245"/>
      <c r="K213" s="245"/>
      <c r="L213" s="251"/>
      <c r="M213" s="252"/>
      <c r="N213" s="253"/>
      <c r="O213" s="253"/>
      <c r="P213" s="253"/>
      <c r="Q213" s="253"/>
      <c r="R213" s="253"/>
      <c r="S213" s="253"/>
      <c r="T213" s="25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5" t="s">
        <v>143</v>
      </c>
      <c r="AU213" s="255" t="s">
        <v>83</v>
      </c>
      <c r="AV213" s="13" t="s">
        <v>83</v>
      </c>
      <c r="AW213" s="13" t="s">
        <v>32</v>
      </c>
      <c r="AX213" s="13" t="s">
        <v>76</v>
      </c>
      <c r="AY213" s="255" t="s">
        <v>135</v>
      </c>
    </row>
    <row r="214" s="14" customFormat="1">
      <c r="A214" s="14"/>
      <c r="B214" s="267"/>
      <c r="C214" s="268"/>
      <c r="D214" s="246" t="s">
        <v>143</v>
      </c>
      <c r="E214" s="269" t="s">
        <v>1</v>
      </c>
      <c r="F214" s="270" t="s">
        <v>190</v>
      </c>
      <c r="G214" s="268"/>
      <c r="H214" s="271">
        <v>125.419</v>
      </c>
      <c r="I214" s="272"/>
      <c r="J214" s="268"/>
      <c r="K214" s="268"/>
      <c r="L214" s="273"/>
      <c r="M214" s="274"/>
      <c r="N214" s="275"/>
      <c r="O214" s="275"/>
      <c r="P214" s="275"/>
      <c r="Q214" s="275"/>
      <c r="R214" s="275"/>
      <c r="S214" s="275"/>
      <c r="T214" s="276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7" t="s">
        <v>143</v>
      </c>
      <c r="AU214" s="277" t="s">
        <v>83</v>
      </c>
      <c r="AV214" s="14" t="s">
        <v>141</v>
      </c>
      <c r="AW214" s="14" t="s">
        <v>32</v>
      </c>
      <c r="AX214" s="14" t="s">
        <v>81</v>
      </c>
      <c r="AY214" s="277" t="s">
        <v>135</v>
      </c>
    </row>
    <row r="215" s="2" customFormat="1" ht="16.5" customHeight="1">
      <c r="A215" s="39"/>
      <c r="B215" s="40"/>
      <c r="C215" s="230" t="s">
        <v>7</v>
      </c>
      <c r="D215" s="230" t="s">
        <v>137</v>
      </c>
      <c r="E215" s="231" t="s">
        <v>261</v>
      </c>
      <c r="F215" s="232" t="s">
        <v>262</v>
      </c>
      <c r="G215" s="233" t="s">
        <v>181</v>
      </c>
      <c r="H215" s="234">
        <v>24.960000000000001</v>
      </c>
      <c r="I215" s="235"/>
      <c r="J215" s="236">
        <f>ROUND(I215*H215,2)</f>
        <v>0</v>
      </c>
      <c r="K215" s="237"/>
      <c r="L215" s="45"/>
      <c r="M215" s="238" t="s">
        <v>1</v>
      </c>
      <c r="N215" s="239" t="s">
        <v>41</v>
      </c>
      <c r="O215" s="92"/>
      <c r="P215" s="240">
        <f>O215*H215</f>
        <v>0</v>
      </c>
      <c r="Q215" s="240">
        <v>0</v>
      </c>
      <c r="R215" s="240">
        <f>Q215*H215</f>
        <v>0</v>
      </c>
      <c r="S215" s="240">
        <v>0</v>
      </c>
      <c r="T215" s="241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2" t="s">
        <v>141</v>
      </c>
      <c r="AT215" s="242" t="s">
        <v>137</v>
      </c>
      <c r="AU215" s="242" t="s">
        <v>83</v>
      </c>
      <c r="AY215" s="18" t="s">
        <v>135</v>
      </c>
      <c r="BE215" s="243">
        <f>IF(N215="základní",J215,0)</f>
        <v>0</v>
      </c>
      <c r="BF215" s="243">
        <f>IF(N215="snížená",J215,0)</f>
        <v>0</v>
      </c>
      <c r="BG215" s="243">
        <f>IF(N215="zákl. přenesená",J215,0)</f>
        <v>0</v>
      </c>
      <c r="BH215" s="243">
        <f>IF(N215="sníž. přenesená",J215,0)</f>
        <v>0</v>
      </c>
      <c r="BI215" s="243">
        <f>IF(N215="nulová",J215,0)</f>
        <v>0</v>
      </c>
      <c r="BJ215" s="18" t="s">
        <v>81</v>
      </c>
      <c r="BK215" s="243">
        <f>ROUND(I215*H215,2)</f>
        <v>0</v>
      </c>
      <c r="BL215" s="18" t="s">
        <v>141</v>
      </c>
      <c r="BM215" s="242" t="s">
        <v>263</v>
      </c>
    </row>
    <row r="216" s="13" customFormat="1">
      <c r="A216" s="13"/>
      <c r="B216" s="244"/>
      <c r="C216" s="245"/>
      <c r="D216" s="246" t="s">
        <v>143</v>
      </c>
      <c r="E216" s="247" t="s">
        <v>1</v>
      </c>
      <c r="F216" s="248" t="s">
        <v>264</v>
      </c>
      <c r="G216" s="245"/>
      <c r="H216" s="249">
        <v>12</v>
      </c>
      <c r="I216" s="250"/>
      <c r="J216" s="245"/>
      <c r="K216" s="245"/>
      <c r="L216" s="251"/>
      <c r="M216" s="252"/>
      <c r="N216" s="253"/>
      <c r="O216" s="253"/>
      <c r="P216" s="253"/>
      <c r="Q216" s="253"/>
      <c r="R216" s="253"/>
      <c r="S216" s="253"/>
      <c r="T216" s="25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5" t="s">
        <v>143</v>
      </c>
      <c r="AU216" s="255" t="s">
        <v>83</v>
      </c>
      <c r="AV216" s="13" t="s">
        <v>83</v>
      </c>
      <c r="AW216" s="13" t="s">
        <v>32</v>
      </c>
      <c r="AX216" s="13" t="s">
        <v>76</v>
      </c>
      <c r="AY216" s="255" t="s">
        <v>135</v>
      </c>
    </row>
    <row r="217" s="13" customFormat="1">
      <c r="A217" s="13"/>
      <c r="B217" s="244"/>
      <c r="C217" s="245"/>
      <c r="D217" s="246" t="s">
        <v>143</v>
      </c>
      <c r="E217" s="247" t="s">
        <v>1</v>
      </c>
      <c r="F217" s="248" t="s">
        <v>265</v>
      </c>
      <c r="G217" s="245"/>
      <c r="H217" s="249">
        <v>12.960000000000001</v>
      </c>
      <c r="I217" s="250"/>
      <c r="J217" s="245"/>
      <c r="K217" s="245"/>
      <c r="L217" s="251"/>
      <c r="M217" s="252"/>
      <c r="N217" s="253"/>
      <c r="O217" s="253"/>
      <c r="P217" s="253"/>
      <c r="Q217" s="253"/>
      <c r="R217" s="253"/>
      <c r="S217" s="253"/>
      <c r="T217" s="25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5" t="s">
        <v>143</v>
      </c>
      <c r="AU217" s="255" t="s">
        <v>83</v>
      </c>
      <c r="AV217" s="13" t="s">
        <v>83</v>
      </c>
      <c r="AW217" s="13" t="s">
        <v>32</v>
      </c>
      <c r="AX217" s="13" t="s">
        <v>76</v>
      </c>
      <c r="AY217" s="255" t="s">
        <v>135</v>
      </c>
    </row>
    <row r="218" s="14" customFormat="1">
      <c r="A218" s="14"/>
      <c r="B218" s="267"/>
      <c r="C218" s="268"/>
      <c r="D218" s="246" t="s">
        <v>143</v>
      </c>
      <c r="E218" s="269" t="s">
        <v>1</v>
      </c>
      <c r="F218" s="270" t="s">
        <v>190</v>
      </c>
      <c r="G218" s="268"/>
      <c r="H218" s="271">
        <v>24.960000000000001</v>
      </c>
      <c r="I218" s="272"/>
      <c r="J218" s="268"/>
      <c r="K218" s="268"/>
      <c r="L218" s="273"/>
      <c r="M218" s="274"/>
      <c r="N218" s="275"/>
      <c r="O218" s="275"/>
      <c r="P218" s="275"/>
      <c r="Q218" s="275"/>
      <c r="R218" s="275"/>
      <c r="S218" s="275"/>
      <c r="T218" s="276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7" t="s">
        <v>143</v>
      </c>
      <c r="AU218" s="277" t="s">
        <v>83</v>
      </c>
      <c r="AV218" s="14" t="s">
        <v>141</v>
      </c>
      <c r="AW218" s="14" t="s">
        <v>32</v>
      </c>
      <c r="AX218" s="14" t="s">
        <v>81</v>
      </c>
      <c r="AY218" s="277" t="s">
        <v>135</v>
      </c>
    </row>
    <row r="219" s="2" customFormat="1" ht="21.75" customHeight="1">
      <c r="A219" s="39"/>
      <c r="B219" s="40"/>
      <c r="C219" s="230" t="s">
        <v>266</v>
      </c>
      <c r="D219" s="230" t="s">
        <v>137</v>
      </c>
      <c r="E219" s="231" t="s">
        <v>267</v>
      </c>
      <c r="F219" s="232" t="s">
        <v>268</v>
      </c>
      <c r="G219" s="233" t="s">
        <v>140</v>
      </c>
      <c r="H219" s="234">
        <v>3.52</v>
      </c>
      <c r="I219" s="235"/>
      <c r="J219" s="236">
        <f>ROUND(I219*H219,2)</f>
        <v>0</v>
      </c>
      <c r="K219" s="237"/>
      <c r="L219" s="45"/>
      <c r="M219" s="238" t="s">
        <v>1</v>
      </c>
      <c r="N219" s="239" t="s">
        <v>41</v>
      </c>
      <c r="O219" s="92"/>
      <c r="P219" s="240">
        <f>O219*H219</f>
        <v>0</v>
      </c>
      <c r="Q219" s="240">
        <v>2.2563399999999998</v>
      </c>
      <c r="R219" s="240">
        <f>Q219*H219</f>
        <v>7.9423167999999995</v>
      </c>
      <c r="S219" s="240">
        <v>0</v>
      </c>
      <c r="T219" s="24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2" t="s">
        <v>141</v>
      </c>
      <c r="AT219" s="242" t="s">
        <v>137</v>
      </c>
      <c r="AU219" s="242" t="s">
        <v>83</v>
      </c>
      <c r="AY219" s="18" t="s">
        <v>135</v>
      </c>
      <c r="BE219" s="243">
        <f>IF(N219="základní",J219,0)</f>
        <v>0</v>
      </c>
      <c r="BF219" s="243">
        <f>IF(N219="snížená",J219,0)</f>
        <v>0</v>
      </c>
      <c r="BG219" s="243">
        <f>IF(N219="zákl. přenesená",J219,0)</f>
        <v>0</v>
      </c>
      <c r="BH219" s="243">
        <f>IF(N219="sníž. přenesená",J219,0)</f>
        <v>0</v>
      </c>
      <c r="BI219" s="243">
        <f>IF(N219="nulová",J219,0)</f>
        <v>0</v>
      </c>
      <c r="BJ219" s="18" t="s">
        <v>81</v>
      </c>
      <c r="BK219" s="243">
        <f>ROUND(I219*H219,2)</f>
        <v>0</v>
      </c>
      <c r="BL219" s="18" t="s">
        <v>141</v>
      </c>
      <c r="BM219" s="242" t="s">
        <v>269</v>
      </c>
    </row>
    <row r="220" s="13" customFormat="1">
      <c r="A220" s="13"/>
      <c r="B220" s="244"/>
      <c r="C220" s="245"/>
      <c r="D220" s="246" t="s">
        <v>143</v>
      </c>
      <c r="E220" s="247" t="s">
        <v>1</v>
      </c>
      <c r="F220" s="248" t="s">
        <v>270</v>
      </c>
      <c r="G220" s="245"/>
      <c r="H220" s="249">
        <v>3.52</v>
      </c>
      <c r="I220" s="250"/>
      <c r="J220" s="245"/>
      <c r="K220" s="245"/>
      <c r="L220" s="251"/>
      <c r="M220" s="252"/>
      <c r="N220" s="253"/>
      <c r="O220" s="253"/>
      <c r="P220" s="253"/>
      <c r="Q220" s="253"/>
      <c r="R220" s="253"/>
      <c r="S220" s="253"/>
      <c r="T220" s="25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5" t="s">
        <v>143</v>
      </c>
      <c r="AU220" s="255" t="s">
        <v>83</v>
      </c>
      <c r="AV220" s="13" t="s">
        <v>83</v>
      </c>
      <c r="AW220" s="13" t="s">
        <v>32</v>
      </c>
      <c r="AX220" s="13" t="s">
        <v>81</v>
      </c>
      <c r="AY220" s="255" t="s">
        <v>135</v>
      </c>
    </row>
    <row r="221" s="2" customFormat="1" ht="21.75" customHeight="1">
      <c r="A221" s="39"/>
      <c r="B221" s="40"/>
      <c r="C221" s="230" t="s">
        <v>271</v>
      </c>
      <c r="D221" s="230" t="s">
        <v>137</v>
      </c>
      <c r="E221" s="231" t="s">
        <v>272</v>
      </c>
      <c r="F221" s="232" t="s">
        <v>273</v>
      </c>
      <c r="G221" s="233" t="s">
        <v>140</v>
      </c>
      <c r="H221" s="234">
        <v>0.057000000000000002</v>
      </c>
      <c r="I221" s="235"/>
      <c r="J221" s="236">
        <f>ROUND(I221*H221,2)</f>
        <v>0</v>
      </c>
      <c r="K221" s="237"/>
      <c r="L221" s="45"/>
      <c r="M221" s="238" t="s">
        <v>1</v>
      </c>
      <c r="N221" s="239" t="s">
        <v>41</v>
      </c>
      <c r="O221" s="92"/>
      <c r="P221" s="240">
        <f>O221*H221</f>
        <v>0</v>
      </c>
      <c r="Q221" s="240">
        <v>2.2563399999999998</v>
      </c>
      <c r="R221" s="240">
        <f>Q221*H221</f>
        <v>0.12861138</v>
      </c>
      <c r="S221" s="240">
        <v>0</v>
      </c>
      <c r="T221" s="24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2" t="s">
        <v>141</v>
      </c>
      <c r="AT221" s="242" t="s">
        <v>137</v>
      </c>
      <c r="AU221" s="242" t="s">
        <v>83</v>
      </c>
      <c r="AY221" s="18" t="s">
        <v>135</v>
      </c>
      <c r="BE221" s="243">
        <f>IF(N221="základní",J221,0)</f>
        <v>0</v>
      </c>
      <c r="BF221" s="243">
        <f>IF(N221="snížená",J221,0)</f>
        <v>0</v>
      </c>
      <c r="BG221" s="243">
        <f>IF(N221="zákl. přenesená",J221,0)</f>
        <v>0</v>
      </c>
      <c r="BH221" s="243">
        <f>IF(N221="sníž. přenesená",J221,0)</f>
        <v>0</v>
      </c>
      <c r="BI221" s="243">
        <f>IF(N221="nulová",J221,0)</f>
        <v>0</v>
      </c>
      <c r="BJ221" s="18" t="s">
        <v>81</v>
      </c>
      <c r="BK221" s="243">
        <f>ROUND(I221*H221,2)</f>
        <v>0</v>
      </c>
      <c r="BL221" s="18" t="s">
        <v>141</v>
      </c>
      <c r="BM221" s="242" t="s">
        <v>274</v>
      </c>
    </row>
    <row r="222" s="13" customFormat="1">
      <c r="A222" s="13"/>
      <c r="B222" s="244"/>
      <c r="C222" s="245"/>
      <c r="D222" s="246" t="s">
        <v>143</v>
      </c>
      <c r="E222" s="247" t="s">
        <v>1</v>
      </c>
      <c r="F222" s="248" t="s">
        <v>275</v>
      </c>
      <c r="G222" s="245"/>
      <c r="H222" s="249">
        <v>0.057000000000000002</v>
      </c>
      <c r="I222" s="250"/>
      <c r="J222" s="245"/>
      <c r="K222" s="245"/>
      <c r="L222" s="251"/>
      <c r="M222" s="252"/>
      <c r="N222" s="253"/>
      <c r="O222" s="253"/>
      <c r="P222" s="253"/>
      <c r="Q222" s="253"/>
      <c r="R222" s="253"/>
      <c r="S222" s="253"/>
      <c r="T222" s="25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5" t="s">
        <v>143</v>
      </c>
      <c r="AU222" s="255" t="s">
        <v>83</v>
      </c>
      <c r="AV222" s="13" t="s">
        <v>83</v>
      </c>
      <c r="AW222" s="13" t="s">
        <v>32</v>
      </c>
      <c r="AX222" s="13" t="s">
        <v>81</v>
      </c>
      <c r="AY222" s="255" t="s">
        <v>135</v>
      </c>
    </row>
    <row r="223" s="2" customFormat="1" ht="21.75" customHeight="1">
      <c r="A223" s="39"/>
      <c r="B223" s="40"/>
      <c r="C223" s="230" t="s">
        <v>276</v>
      </c>
      <c r="D223" s="230" t="s">
        <v>137</v>
      </c>
      <c r="E223" s="231" t="s">
        <v>277</v>
      </c>
      <c r="F223" s="232" t="s">
        <v>278</v>
      </c>
      <c r="G223" s="233" t="s">
        <v>250</v>
      </c>
      <c r="H223" s="234">
        <v>8</v>
      </c>
      <c r="I223" s="235"/>
      <c r="J223" s="236">
        <f>ROUND(I223*H223,2)</f>
        <v>0</v>
      </c>
      <c r="K223" s="237"/>
      <c r="L223" s="45"/>
      <c r="M223" s="238" t="s">
        <v>1</v>
      </c>
      <c r="N223" s="239" t="s">
        <v>41</v>
      </c>
      <c r="O223" s="92"/>
      <c r="P223" s="240">
        <f>O223*H223</f>
        <v>0</v>
      </c>
      <c r="Q223" s="240">
        <v>0.017770000000000001</v>
      </c>
      <c r="R223" s="240">
        <f>Q223*H223</f>
        <v>0.14216000000000001</v>
      </c>
      <c r="S223" s="240">
        <v>0</v>
      </c>
      <c r="T223" s="24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2" t="s">
        <v>141</v>
      </c>
      <c r="AT223" s="242" t="s">
        <v>137</v>
      </c>
      <c r="AU223" s="242" t="s">
        <v>83</v>
      </c>
      <c r="AY223" s="18" t="s">
        <v>135</v>
      </c>
      <c r="BE223" s="243">
        <f>IF(N223="základní",J223,0)</f>
        <v>0</v>
      </c>
      <c r="BF223" s="243">
        <f>IF(N223="snížená",J223,0)</f>
        <v>0</v>
      </c>
      <c r="BG223" s="243">
        <f>IF(N223="zákl. přenesená",J223,0)</f>
        <v>0</v>
      </c>
      <c r="BH223" s="243">
        <f>IF(N223="sníž. přenesená",J223,0)</f>
        <v>0</v>
      </c>
      <c r="BI223" s="243">
        <f>IF(N223="nulová",J223,0)</f>
        <v>0</v>
      </c>
      <c r="BJ223" s="18" t="s">
        <v>81</v>
      </c>
      <c r="BK223" s="243">
        <f>ROUND(I223*H223,2)</f>
        <v>0</v>
      </c>
      <c r="BL223" s="18" t="s">
        <v>141</v>
      </c>
      <c r="BM223" s="242" t="s">
        <v>279</v>
      </c>
    </row>
    <row r="224" s="13" customFormat="1">
      <c r="A224" s="13"/>
      <c r="B224" s="244"/>
      <c r="C224" s="245"/>
      <c r="D224" s="246" t="s">
        <v>143</v>
      </c>
      <c r="E224" s="247" t="s">
        <v>1</v>
      </c>
      <c r="F224" s="248" t="s">
        <v>171</v>
      </c>
      <c r="G224" s="245"/>
      <c r="H224" s="249">
        <v>8</v>
      </c>
      <c r="I224" s="250"/>
      <c r="J224" s="245"/>
      <c r="K224" s="245"/>
      <c r="L224" s="251"/>
      <c r="M224" s="252"/>
      <c r="N224" s="253"/>
      <c r="O224" s="253"/>
      <c r="P224" s="253"/>
      <c r="Q224" s="253"/>
      <c r="R224" s="253"/>
      <c r="S224" s="253"/>
      <c r="T224" s="25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5" t="s">
        <v>143</v>
      </c>
      <c r="AU224" s="255" t="s">
        <v>83</v>
      </c>
      <c r="AV224" s="13" t="s">
        <v>83</v>
      </c>
      <c r="AW224" s="13" t="s">
        <v>32</v>
      </c>
      <c r="AX224" s="13" t="s">
        <v>81</v>
      </c>
      <c r="AY224" s="255" t="s">
        <v>135</v>
      </c>
    </row>
    <row r="225" s="2" customFormat="1" ht="16.5" customHeight="1">
      <c r="A225" s="39"/>
      <c r="B225" s="40"/>
      <c r="C225" s="230" t="s">
        <v>280</v>
      </c>
      <c r="D225" s="230" t="s">
        <v>137</v>
      </c>
      <c r="E225" s="231" t="s">
        <v>281</v>
      </c>
      <c r="F225" s="232" t="s">
        <v>282</v>
      </c>
      <c r="G225" s="233" t="s">
        <v>250</v>
      </c>
      <c r="H225" s="234">
        <v>3</v>
      </c>
      <c r="I225" s="235"/>
      <c r="J225" s="236">
        <f>ROUND(I225*H225,2)</f>
        <v>0</v>
      </c>
      <c r="K225" s="237"/>
      <c r="L225" s="45"/>
      <c r="M225" s="238" t="s">
        <v>1</v>
      </c>
      <c r="N225" s="239" t="s">
        <v>41</v>
      </c>
      <c r="O225" s="92"/>
      <c r="P225" s="240">
        <f>O225*H225</f>
        <v>0</v>
      </c>
      <c r="Q225" s="240">
        <v>0.04684</v>
      </c>
      <c r="R225" s="240">
        <f>Q225*H225</f>
        <v>0.14052000000000001</v>
      </c>
      <c r="S225" s="240">
        <v>0</v>
      </c>
      <c r="T225" s="24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2" t="s">
        <v>141</v>
      </c>
      <c r="AT225" s="242" t="s">
        <v>137</v>
      </c>
      <c r="AU225" s="242" t="s">
        <v>83</v>
      </c>
      <c r="AY225" s="18" t="s">
        <v>135</v>
      </c>
      <c r="BE225" s="243">
        <f>IF(N225="základní",J225,0)</f>
        <v>0</v>
      </c>
      <c r="BF225" s="243">
        <f>IF(N225="snížená",J225,0)</f>
        <v>0</v>
      </c>
      <c r="BG225" s="243">
        <f>IF(N225="zákl. přenesená",J225,0)</f>
        <v>0</v>
      </c>
      <c r="BH225" s="243">
        <f>IF(N225="sníž. přenesená",J225,0)</f>
        <v>0</v>
      </c>
      <c r="BI225" s="243">
        <f>IF(N225="nulová",J225,0)</f>
        <v>0</v>
      </c>
      <c r="BJ225" s="18" t="s">
        <v>81</v>
      </c>
      <c r="BK225" s="243">
        <f>ROUND(I225*H225,2)</f>
        <v>0</v>
      </c>
      <c r="BL225" s="18" t="s">
        <v>141</v>
      </c>
      <c r="BM225" s="242" t="s">
        <v>283</v>
      </c>
    </row>
    <row r="226" s="13" customFormat="1">
      <c r="A226" s="13"/>
      <c r="B226" s="244"/>
      <c r="C226" s="245"/>
      <c r="D226" s="246" t="s">
        <v>143</v>
      </c>
      <c r="E226" s="247" t="s">
        <v>1</v>
      </c>
      <c r="F226" s="248" t="s">
        <v>149</v>
      </c>
      <c r="G226" s="245"/>
      <c r="H226" s="249">
        <v>3</v>
      </c>
      <c r="I226" s="250"/>
      <c r="J226" s="245"/>
      <c r="K226" s="245"/>
      <c r="L226" s="251"/>
      <c r="M226" s="252"/>
      <c r="N226" s="253"/>
      <c r="O226" s="253"/>
      <c r="P226" s="253"/>
      <c r="Q226" s="253"/>
      <c r="R226" s="253"/>
      <c r="S226" s="253"/>
      <c r="T226" s="25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5" t="s">
        <v>143</v>
      </c>
      <c r="AU226" s="255" t="s">
        <v>83</v>
      </c>
      <c r="AV226" s="13" t="s">
        <v>83</v>
      </c>
      <c r="AW226" s="13" t="s">
        <v>32</v>
      </c>
      <c r="AX226" s="13" t="s">
        <v>81</v>
      </c>
      <c r="AY226" s="255" t="s">
        <v>135</v>
      </c>
    </row>
    <row r="227" s="2" customFormat="1" ht="21.75" customHeight="1">
      <c r="A227" s="39"/>
      <c r="B227" s="40"/>
      <c r="C227" s="256" t="s">
        <v>284</v>
      </c>
      <c r="D227" s="256" t="s">
        <v>172</v>
      </c>
      <c r="E227" s="257" t="s">
        <v>285</v>
      </c>
      <c r="F227" s="258" t="s">
        <v>286</v>
      </c>
      <c r="G227" s="259" t="s">
        <v>250</v>
      </c>
      <c r="H227" s="260">
        <v>6</v>
      </c>
      <c r="I227" s="261"/>
      <c r="J227" s="262">
        <f>ROUND(I227*H227,2)</f>
        <v>0</v>
      </c>
      <c r="K227" s="263"/>
      <c r="L227" s="264"/>
      <c r="M227" s="265" t="s">
        <v>1</v>
      </c>
      <c r="N227" s="266" t="s">
        <v>41</v>
      </c>
      <c r="O227" s="92"/>
      <c r="P227" s="240">
        <f>O227*H227</f>
        <v>0</v>
      </c>
      <c r="Q227" s="240">
        <v>0.012250000000000001</v>
      </c>
      <c r="R227" s="240">
        <f>Q227*H227</f>
        <v>0.07350000000000001</v>
      </c>
      <c r="S227" s="240">
        <v>0</v>
      </c>
      <c r="T227" s="24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2" t="s">
        <v>171</v>
      </c>
      <c r="AT227" s="242" t="s">
        <v>172</v>
      </c>
      <c r="AU227" s="242" t="s">
        <v>83</v>
      </c>
      <c r="AY227" s="18" t="s">
        <v>135</v>
      </c>
      <c r="BE227" s="243">
        <f>IF(N227="základní",J227,0)</f>
        <v>0</v>
      </c>
      <c r="BF227" s="243">
        <f>IF(N227="snížená",J227,0)</f>
        <v>0</v>
      </c>
      <c r="BG227" s="243">
        <f>IF(N227="zákl. přenesená",J227,0)</f>
        <v>0</v>
      </c>
      <c r="BH227" s="243">
        <f>IF(N227="sníž. přenesená",J227,0)</f>
        <v>0</v>
      </c>
      <c r="BI227" s="243">
        <f>IF(N227="nulová",J227,0)</f>
        <v>0</v>
      </c>
      <c r="BJ227" s="18" t="s">
        <v>81</v>
      </c>
      <c r="BK227" s="243">
        <f>ROUND(I227*H227,2)</f>
        <v>0</v>
      </c>
      <c r="BL227" s="18" t="s">
        <v>141</v>
      </c>
      <c r="BM227" s="242" t="s">
        <v>287</v>
      </c>
    </row>
    <row r="228" s="13" customFormat="1">
      <c r="A228" s="13"/>
      <c r="B228" s="244"/>
      <c r="C228" s="245"/>
      <c r="D228" s="246" t="s">
        <v>143</v>
      </c>
      <c r="E228" s="247" t="s">
        <v>1</v>
      </c>
      <c r="F228" s="248" t="s">
        <v>288</v>
      </c>
      <c r="G228" s="245"/>
      <c r="H228" s="249">
        <v>6</v>
      </c>
      <c r="I228" s="250"/>
      <c r="J228" s="245"/>
      <c r="K228" s="245"/>
      <c r="L228" s="251"/>
      <c r="M228" s="252"/>
      <c r="N228" s="253"/>
      <c r="O228" s="253"/>
      <c r="P228" s="253"/>
      <c r="Q228" s="253"/>
      <c r="R228" s="253"/>
      <c r="S228" s="253"/>
      <c r="T228" s="25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5" t="s">
        <v>143</v>
      </c>
      <c r="AU228" s="255" t="s">
        <v>83</v>
      </c>
      <c r="AV228" s="13" t="s">
        <v>83</v>
      </c>
      <c r="AW228" s="13" t="s">
        <v>32</v>
      </c>
      <c r="AX228" s="13" t="s">
        <v>81</v>
      </c>
      <c r="AY228" s="255" t="s">
        <v>135</v>
      </c>
    </row>
    <row r="229" s="2" customFormat="1" ht="21.75" customHeight="1">
      <c r="A229" s="39"/>
      <c r="B229" s="40"/>
      <c r="C229" s="256" t="s">
        <v>289</v>
      </c>
      <c r="D229" s="256" t="s">
        <v>172</v>
      </c>
      <c r="E229" s="257" t="s">
        <v>290</v>
      </c>
      <c r="F229" s="258" t="s">
        <v>291</v>
      </c>
      <c r="G229" s="259" t="s">
        <v>250</v>
      </c>
      <c r="H229" s="260">
        <v>5</v>
      </c>
      <c r="I229" s="261"/>
      <c r="J229" s="262">
        <f>ROUND(I229*H229,2)</f>
        <v>0</v>
      </c>
      <c r="K229" s="263"/>
      <c r="L229" s="264"/>
      <c r="M229" s="265" t="s">
        <v>1</v>
      </c>
      <c r="N229" s="266" t="s">
        <v>41</v>
      </c>
      <c r="O229" s="92"/>
      <c r="P229" s="240">
        <f>O229*H229</f>
        <v>0</v>
      </c>
      <c r="Q229" s="240">
        <v>0.012489999999999999</v>
      </c>
      <c r="R229" s="240">
        <f>Q229*H229</f>
        <v>0.062449999999999999</v>
      </c>
      <c r="S229" s="240">
        <v>0</v>
      </c>
      <c r="T229" s="24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2" t="s">
        <v>171</v>
      </c>
      <c r="AT229" s="242" t="s">
        <v>172</v>
      </c>
      <c r="AU229" s="242" t="s">
        <v>83</v>
      </c>
      <c r="AY229" s="18" t="s">
        <v>135</v>
      </c>
      <c r="BE229" s="243">
        <f>IF(N229="základní",J229,0)</f>
        <v>0</v>
      </c>
      <c r="BF229" s="243">
        <f>IF(N229="snížená",J229,0)</f>
        <v>0</v>
      </c>
      <c r="BG229" s="243">
        <f>IF(N229="zákl. přenesená",J229,0)</f>
        <v>0</v>
      </c>
      <c r="BH229" s="243">
        <f>IF(N229="sníž. přenesená",J229,0)</f>
        <v>0</v>
      </c>
      <c r="BI229" s="243">
        <f>IF(N229="nulová",J229,0)</f>
        <v>0</v>
      </c>
      <c r="BJ229" s="18" t="s">
        <v>81</v>
      </c>
      <c r="BK229" s="243">
        <f>ROUND(I229*H229,2)</f>
        <v>0</v>
      </c>
      <c r="BL229" s="18" t="s">
        <v>141</v>
      </c>
      <c r="BM229" s="242" t="s">
        <v>292</v>
      </c>
    </row>
    <row r="230" s="13" customFormat="1">
      <c r="A230" s="13"/>
      <c r="B230" s="244"/>
      <c r="C230" s="245"/>
      <c r="D230" s="246" t="s">
        <v>143</v>
      </c>
      <c r="E230" s="247" t="s">
        <v>1</v>
      </c>
      <c r="F230" s="248" t="s">
        <v>293</v>
      </c>
      <c r="G230" s="245"/>
      <c r="H230" s="249">
        <v>5</v>
      </c>
      <c r="I230" s="250"/>
      <c r="J230" s="245"/>
      <c r="K230" s="245"/>
      <c r="L230" s="251"/>
      <c r="M230" s="252"/>
      <c r="N230" s="253"/>
      <c r="O230" s="253"/>
      <c r="P230" s="253"/>
      <c r="Q230" s="253"/>
      <c r="R230" s="253"/>
      <c r="S230" s="253"/>
      <c r="T230" s="25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5" t="s">
        <v>143</v>
      </c>
      <c r="AU230" s="255" t="s">
        <v>83</v>
      </c>
      <c r="AV230" s="13" t="s">
        <v>83</v>
      </c>
      <c r="AW230" s="13" t="s">
        <v>32</v>
      </c>
      <c r="AX230" s="13" t="s">
        <v>81</v>
      </c>
      <c r="AY230" s="255" t="s">
        <v>135</v>
      </c>
    </row>
    <row r="231" s="12" customFormat="1" ht="22.8" customHeight="1">
      <c r="A231" s="12"/>
      <c r="B231" s="214"/>
      <c r="C231" s="215"/>
      <c r="D231" s="216" t="s">
        <v>75</v>
      </c>
      <c r="E231" s="228" t="s">
        <v>178</v>
      </c>
      <c r="F231" s="228" t="s">
        <v>294</v>
      </c>
      <c r="G231" s="215"/>
      <c r="H231" s="215"/>
      <c r="I231" s="218"/>
      <c r="J231" s="229">
        <f>BK231</f>
        <v>0</v>
      </c>
      <c r="K231" s="215"/>
      <c r="L231" s="220"/>
      <c r="M231" s="221"/>
      <c r="N231" s="222"/>
      <c r="O231" s="222"/>
      <c r="P231" s="223">
        <f>SUM(P232:P266)</f>
        <v>0</v>
      </c>
      <c r="Q231" s="222"/>
      <c r="R231" s="223">
        <f>SUM(R232:R266)</f>
        <v>0.0058499999999999993</v>
      </c>
      <c r="S231" s="222"/>
      <c r="T231" s="224">
        <f>SUM(T232:T266)</f>
        <v>26.431016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5" t="s">
        <v>81</v>
      </c>
      <c r="AT231" s="226" t="s">
        <v>75</v>
      </c>
      <c r="AU231" s="226" t="s">
        <v>81</v>
      </c>
      <c r="AY231" s="225" t="s">
        <v>135</v>
      </c>
      <c r="BK231" s="227">
        <f>SUM(BK232:BK266)</f>
        <v>0</v>
      </c>
    </row>
    <row r="232" s="2" customFormat="1" ht="21.75" customHeight="1">
      <c r="A232" s="39"/>
      <c r="B232" s="40"/>
      <c r="C232" s="230" t="s">
        <v>295</v>
      </c>
      <c r="D232" s="230" t="s">
        <v>137</v>
      </c>
      <c r="E232" s="231" t="s">
        <v>296</v>
      </c>
      <c r="F232" s="232" t="s">
        <v>297</v>
      </c>
      <c r="G232" s="233" t="s">
        <v>181</v>
      </c>
      <c r="H232" s="234">
        <v>45</v>
      </c>
      <c r="I232" s="235"/>
      <c r="J232" s="236">
        <f>ROUND(I232*H232,2)</f>
        <v>0</v>
      </c>
      <c r="K232" s="237"/>
      <c r="L232" s="45"/>
      <c r="M232" s="238" t="s">
        <v>1</v>
      </c>
      <c r="N232" s="239" t="s">
        <v>41</v>
      </c>
      <c r="O232" s="92"/>
      <c r="P232" s="240">
        <f>O232*H232</f>
        <v>0</v>
      </c>
      <c r="Q232" s="240">
        <v>0.00012999999999999999</v>
      </c>
      <c r="R232" s="240">
        <f>Q232*H232</f>
        <v>0.0058499999999999993</v>
      </c>
      <c r="S232" s="240">
        <v>0</v>
      </c>
      <c r="T232" s="24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2" t="s">
        <v>141</v>
      </c>
      <c r="AT232" s="242" t="s">
        <v>137</v>
      </c>
      <c r="AU232" s="242" t="s">
        <v>83</v>
      </c>
      <c r="AY232" s="18" t="s">
        <v>135</v>
      </c>
      <c r="BE232" s="243">
        <f>IF(N232="základní",J232,0)</f>
        <v>0</v>
      </c>
      <c r="BF232" s="243">
        <f>IF(N232="snížená",J232,0)</f>
        <v>0</v>
      </c>
      <c r="BG232" s="243">
        <f>IF(N232="zákl. přenesená",J232,0)</f>
        <v>0</v>
      </c>
      <c r="BH232" s="243">
        <f>IF(N232="sníž. přenesená",J232,0)</f>
        <v>0</v>
      </c>
      <c r="BI232" s="243">
        <f>IF(N232="nulová",J232,0)</f>
        <v>0</v>
      </c>
      <c r="BJ232" s="18" t="s">
        <v>81</v>
      </c>
      <c r="BK232" s="243">
        <f>ROUND(I232*H232,2)</f>
        <v>0</v>
      </c>
      <c r="BL232" s="18" t="s">
        <v>141</v>
      </c>
      <c r="BM232" s="242" t="s">
        <v>298</v>
      </c>
    </row>
    <row r="233" s="13" customFormat="1">
      <c r="A233" s="13"/>
      <c r="B233" s="244"/>
      <c r="C233" s="245"/>
      <c r="D233" s="246" t="s">
        <v>143</v>
      </c>
      <c r="E233" s="247" t="s">
        <v>1</v>
      </c>
      <c r="F233" s="248" t="s">
        <v>299</v>
      </c>
      <c r="G233" s="245"/>
      <c r="H233" s="249">
        <v>45</v>
      </c>
      <c r="I233" s="250"/>
      <c r="J233" s="245"/>
      <c r="K233" s="245"/>
      <c r="L233" s="251"/>
      <c r="M233" s="252"/>
      <c r="N233" s="253"/>
      <c r="O233" s="253"/>
      <c r="P233" s="253"/>
      <c r="Q233" s="253"/>
      <c r="R233" s="253"/>
      <c r="S233" s="253"/>
      <c r="T233" s="25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5" t="s">
        <v>143</v>
      </c>
      <c r="AU233" s="255" t="s">
        <v>83</v>
      </c>
      <c r="AV233" s="13" t="s">
        <v>83</v>
      </c>
      <c r="AW233" s="13" t="s">
        <v>32</v>
      </c>
      <c r="AX233" s="13" t="s">
        <v>81</v>
      </c>
      <c r="AY233" s="255" t="s">
        <v>135</v>
      </c>
    </row>
    <row r="234" s="2" customFormat="1" ht="16.5" customHeight="1">
      <c r="A234" s="39"/>
      <c r="B234" s="40"/>
      <c r="C234" s="230" t="s">
        <v>300</v>
      </c>
      <c r="D234" s="230" t="s">
        <v>137</v>
      </c>
      <c r="E234" s="231" t="s">
        <v>301</v>
      </c>
      <c r="F234" s="232" t="s">
        <v>302</v>
      </c>
      <c r="G234" s="233" t="s">
        <v>303</v>
      </c>
      <c r="H234" s="234">
        <v>80</v>
      </c>
      <c r="I234" s="235"/>
      <c r="J234" s="236">
        <f>ROUND(I234*H234,2)</f>
        <v>0</v>
      </c>
      <c r="K234" s="237"/>
      <c r="L234" s="45"/>
      <c r="M234" s="238" t="s">
        <v>1</v>
      </c>
      <c r="N234" s="239" t="s">
        <v>41</v>
      </c>
      <c r="O234" s="92"/>
      <c r="P234" s="240">
        <f>O234*H234</f>
        <v>0</v>
      </c>
      <c r="Q234" s="240">
        <v>0</v>
      </c>
      <c r="R234" s="240">
        <f>Q234*H234</f>
        <v>0</v>
      </c>
      <c r="S234" s="240">
        <v>0</v>
      </c>
      <c r="T234" s="24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2" t="s">
        <v>141</v>
      </c>
      <c r="AT234" s="242" t="s">
        <v>137</v>
      </c>
      <c r="AU234" s="242" t="s">
        <v>83</v>
      </c>
      <c r="AY234" s="18" t="s">
        <v>135</v>
      </c>
      <c r="BE234" s="243">
        <f>IF(N234="základní",J234,0)</f>
        <v>0</v>
      </c>
      <c r="BF234" s="243">
        <f>IF(N234="snížená",J234,0)</f>
        <v>0</v>
      </c>
      <c r="BG234" s="243">
        <f>IF(N234="zákl. přenesená",J234,0)</f>
        <v>0</v>
      </c>
      <c r="BH234" s="243">
        <f>IF(N234="sníž. přenesená",J234,0)</f>
        <v>0</v>
      </c>
      <c r="BI234" s="243">
        <f>IF(N234="nulová",J234,0)</f>
        <v>0</v>
      </c>
      <c r="BJ234" s="18" t="s">
        <v>81</v>
      </c>
      <c r="BK234" s="243">
        <f>ROUND(I234*H234,2)</f>
        <v>0</v>
      </c>
      <c r="BL234" s="18" t="s">
        <v>141</v>
      </c>
      <c r="BM234" s="242" t="s">
        <v>304</v>
      </c>
    </row>
    <row r="235" s="13" customFormat="1">
      <c r="A235" s="13"/>
      <c r="B235" s="244"/>
      <c r="C235" s="245"/>
      <c r="D235" s="246" t="s">
        <v>143</v>
      </c>
      <c r="E235" s="247" t="s">
        <v>1</v>
      </c>
      <c r="F235" s="248" t="s">
        <v>305</v>
      </c>
      <c r="G235" s="245"/>
      <c r="H235" s="249">
        <v>80</v>
      </c>
      <c r="I235" s="250"/>
      <c r="J235" s="245"/>
      <c r="K235" s="245"/>
      <c r="L235" s="251"/>
      <c r="M235" s="252"/>
      <c r="N235" s="253"/>
      <c r="O235" s="253"/>
      <c r="P235" s="253"/>
      <c r="Q235" s="253"/>
      <c r="R235" s="253"/>
      <c r="S235" s="253"/>
      <c r="T235" s="254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5" t="s">
        <v>143</v>
      </c>
      <c r="AU235" s="255" t="s">
        <v>83</v>
      </c>
      <c r="AV235" s="13" t="s">
        <v>83</v>
      </c>
      <c r="AW235" s="13" t="s">
        <v>32</v>
      </c>
      <c r="AX235" s="13" t="s">
        <v>81</v>
      </c>
      <c r="AY235" s="255" t="s">
        <v>135</v>
      </c>
    </row>
    <row r="236" s="2" customFormat="1" ht="16.5" customHeight="1">
      <c r="A236" s="39"/>
      <c r="B236" s="40"/>
      <c r="C236" s="230" t="s">
        <v>306</v>
      </c>
      <c r="D236" s="230" t="s">
        <v>137</v>
      </c>
      <c r="E236" s="231" t="s">
        <v>307</v>
      </c>
      <c r="F236" s="232" t="s">
        <v>308</v>
      </c>
      <c r="G236" s="233" t="s">
        <v>303</v>
      </c>
      <c r="H236" s="234">
        <v>80</v>
      </c>
      <c r="I236" s="235"/>
      <c r="J236" s="236">
        <f>ROUND(I236*H236,2)</f>
        <v>0</v>
      </c>
      <c r="K236" s="237"/>
      <c r="L236" s="45"/>
      <c r="M236" s="238" t="s">
        <v>1</v>
      </c>
      <c r="N236" s="239" t="s">
        <v>41</v>
      </c>
      <c r="O236" s="92"/>
      <c r="P236" s="240">
        <f>O236*H236</f>
        <v>0</v>
      </c>
      <c r="Q236" s="240">
        <v>0</v>
      </c>
      <c r="R236" s="240">
        <f>Q236*H236</f>
        <v>0</v>
      </c>
      <c r="S236" s="240">
        <v>0</v>
      </c>
      <c r="T236" s="24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2" t="s">
        <v>141</v>
      </c>
      <c r="AT236" s="242" t="s">
        <v>137</v>
      </c>
      <c r="AU236" s="242" t="s">
        <v>83</v>
      </c>
      <c r="AY236" s="18" t="s">
        <v>135</v>
      </c>
      <c r="BE236" s="243">
        <f>IF(N236="základní",J236,0)</f>
        <v>0</v>
      </c>
      <c r="BF236" s="243">
        <f>IF(N236="snížená",J236,0)</f>
        <v>0</v>
      </c>
      <c r="BG236" s="243">
        <f>IF(N236="zákl. přenesená",J236,0)</f>
        <v>0</v>
      </c>
      <c r="BH236" s="243">
        <f>IF(N236="sníž. přenesená",J236,0)</f>
        <v>0</v>
      </c>
      <c r="BI236" s="243">
        <f>IF(N236="nulová",J236,0)</f>
        <v>0</v>
      </c>
      <c r="BJ236" s="18" t="s">
        <v>81</v>
      </c>
      <c r="BK236" s="243">
        <f>ROUND(I236*H236,2)</f>
        <v>0</v>
      </c>
      <c r="BL236" s="18" t="s">
        <v>141</v>
      </c>
      <c r="BM236" s="242" t="s">
        <v>309</v>
      </c>
    </row>
    <row r="237" s="13" customFormat="1">
      <c r="A237" s="13"/>
      <c r="B237" s="244"/>
      <c r="C237" s="245"/>
      <c r="D237" s="246" t="s">
        <v>143</v>
      </c>
      <c r="E237" s="247" t="s">
        <v>1</v>
      </c>
      <c r="F237" s="248" t="s">
        <v>305</v>
      </c>
      <c r="G237" s="245"/>
      <c r="H237" s="249">
        <v>80</v>
      </c>
      <c r="I237" s="250"/>
      <c r="J237" s="245"/>
      <c r="K237" s="245"/>
      <c r="L237" s="251"/>
      <c r="M237" s="252"/>
      <c r="N237" s="253"/>
      <c r="O237" s="253"/>
      <c r="P237" s="253"/>
      <c r="Q237" s="253"/>
      <c r="R237" s="253"/>
      <c r="S237" s="253"/>
      <c r="T237" s="25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5" t="s">
        <v>143</v>
      </c>
      <c r="AU237" s="255" t="s">
        <v>83</v>
      </c>
      <c r="AV237" s="13" t="s">
        <v>83</v>
      </c>
      <c r="AW237" s="13" t="s">
        <v>32</v>
      </c>
      <c r="AX237" s="13" t="s">
        <v>81</v>
      </c>
      <c r="AY237" s="255" t="s">
        <v>135</v>
      </c>
    </row>
    <row r="238" s="2" customFormat="1" ht="16.5" customHeight="1">
      <c r="A238" s="39"/>
      <c r="B238" s="40"/>
      <c r="C238" s="230" t="s">
        <v>310</v>
      </c>
      <c r="D238" s="230" t="s">
        <v>137</v>
      </c>
      <c r="E238" s="231" t="s">
        <v>311</v>
      </c>
      <c r="F238" s="232" t="s">
        <v>312</v>
      </c>
      <c r="G238" s="233" t="s">
        <v>181</v>
      </c>
      <c r="H238" s="234">
        <v>19.678000000000001</v>
      </c>
      <c r="I238" s="235"/>
      <c r="J238" s="236">
        <f>ROUND(I238*H238,2)</f>
        <v>0</v>
      </c>
      <c r="K238" s="237"/>
      <c r="L238" s="45"/>
      <c r="M238" s="238" t="s">
        <v>1</v>
      </c>
      <c r="N238" s="239" t="s">
        <v>41</v>
      </c>
      <c r="O238" s="92"/>
      <c r="P238" s="240">
        <f>O238*H238</f>
        <v>0</v>
      </c>
      <c r="Q238" s="240">
        <v>0</v>
      </c>
      <c r="R238" s="240">
        <f>Q238*H238</f>
        <v>0</v>
      </c>
      <c r="S238" s="240">
        <v>0.13100000000000001</v>
      </c>
      <c r="T238" s="241">
        <f>S238*H238</f>
        <v>2.5778180000000002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2" t="s">
        <v>141</v>
      </c>
      <c r="AT238" s="242" t="s">
        <v>137</v>
      </c>
      <c r="AU238" s="242" t="s">
        <v>83</v>
      </c>
      <c r="AY238" s="18" t="s">
        <v>135</v>
      </c>
      <c r="BE238" s="243">
        <f>IF(N238="základní",J238,0)</f>
        <v>0</v>
      </c>
      <c r="BF238" s="243">
        <f>IF(N238="snížená",J238,0)</f>
        <v>0</v>
      </c>
      <c r="BG238" s="243">
        <f>IF(N238="zákl. přenesená",J238,0)</f>
        <v>0</v>
      </c>
      <c r="BH238" s="243">
        <f>IF(N238="sníž. přenesená",J238,0)</f>
        <v>0</v>
      </c>
      <c r="BI238" s="243">
        <f>IF(N238="nulová",J238,0)</f>
        <v>0</v>
      </c>
      <c r="BJ238" s="18" t="s">
        <v>81</v>
      </c>
      <c r="BK238" s="243">
        <f>ROUND(I238*H238,2)</f>
        <v>0</v>
      </c>
      <c r="BL238" s="18" t="s">
        <v>141</v>
      </c>
      <c r="BM238" s="242" t="s">
        <v>313</v>
      </c>
    </row>
    <row r="239" s="13" customFormat="1">
      <c r="A239" s="13"/>
      <c r="B239" s="244"/>
      <c r="C239" s="245"/>
      <c r="D239" s="246" t="s">
        <v>143</v>
      </c>
      <c r="E239" s="247" t="s">
        <v>1</v>
      </c>
      <c r="F239" s="248" t="s">
        <v>314</v>
      </c>
      <c r="G239" s="245"/>
      <c r="H239" s="249">
        <v>19.678000000000001</v>
      </c>
      <c r="I239" s="250"/>
      <c r="J239" s="245"/>
      <c r="K239" s="245"/>
      <c r="L239" s="251"/>
      <c r="M239" s="252"/>
      <c r="N239" s="253"/>
      <c r="O239" s="253"/>
      <c r="P239" s="253"/>
      <c r="Q239" s="253"/>
      <c r="R239" s="253"/>
      <c r="S239" s="253"/>
      <c r="T239" s="25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5" t="s">
        <v>143</v>
      </c>
      <c r="AU239" s="255" t="s">
        <v>83</v>
      </c>
      <c r="AV239" s="13" t="s">
        <v>83</v>
      </c>
      <c r="AW239" s="13" t="s">
        <v>32</v>
      </c>
      <c r="AX239" s="13" t="s">
        <v>81</v>
      </c>
      <c r="AY239" s="255" t="s">
        <v>135</v>
      </c>
    </row>
    <row r="240" s="2" customFormat="1" ht="16.5" customHeight="1">
      <c r="A240" s="39"/>
      <c r="B240" s="40"/>
      <c r="C240" s="230" t="s">
        <v>315</v>
      </c>
      <c r="D240" s="230" t="s">
        <v>137</v>
      </c>
      <c r="E240" s="231" t="s">
        <v>316</v>
      </c>
      <c r="F240" s="232" t="s">
        <v>317</v>
      </c>
      <c r="G240" s="233" t="s">
        <v>181</v>
      </c>
      <c r="H240" s="234">
        <v>16.123999999999999</v>
      </c>
      <c r="I240" s="235"/>
      <c r="J240" s="236">
        <f>ROUND(I240*H240,2)</f>
        <v>0</v>
      </c>
      <c r="K240" s="237"/>
      <c r="L240" s="45"/>
      <c r="M240" s="238" t="s">
        <v>1</v>
      </c>
      <c r="N240" s="239" t="s">
        <v>41</v>
      </c>
      <c r="O240" s="92"/>
      <c r="P240" s="240">
        <f>O240*H240</f>
        <v>0</v>
      </c>
      <c r="Q240" s="240">
        <v>0</v>
      </c>
      <c r="R240" s="240">
        <f>Q240*H240</f>
        <v>0</v>
      </c>
      <c r="S240" s="240">
        <v>0.11700000000000001</v>
      </c>
      <c r="T240" s="241">
        <f>S240*H240</f>
        <v>1.8865080000000001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2" t="s">
        <v>141</v>
      </c>
      <c r="AT240" s="242" t="s">
        <v>137</v>
      </c>
      <c r="AU240" s="242" t="s">
        <v>83</v>
      </c>
      <c r="AY240" s="18" t="s">
        <v>135</v>
      </c>
      <c r="BE240" s="243">
        <f>IF(N240="základní",J240,0)</f>
        <v>0</v>
      </c>
      <c r="BF240" s="243">
        <f>IF(N240="snížená",J240,0)</f>
        <v>0</v>
      </c>
      <c r="BG240" s="243">
        <f>IF(N240="zákl. přenesená",J240,0)</f>
        <v>0</v>
      </c>
      <c r="BH240" s="243">
        <f>IF(N240="sníž. přenesená",J240,0)</f>
        <v>0</v>
      </c>
      <c r="BI240" s="243">
        <f>IF(N240="nulová",J240,0)</f>
        <v>0</v>
      </c>
      <c r="BJ240" s="18" t="s">
        <v>81</v>
      </c>
      <c r="BK240" s="243">
        <f>ROUND(I240*H240,2)</f>
        <v>0</v>
      </c>
      <c r="BL240" s="18" t="s">
        <v>141</v>
      </c>
      <c r="BM240" s="242" t="s">
        <v>318</v>
      </c>
    </row>
    <row r="241" s="13" customFormat="1">
      <c r="A241" s="13"/>
      <c r="B241" s="244"/>
      <c r="C241" s="245"/>
      <c r="D241" s="246" t="s">
        <v>143</v>
      </c>
      <c r="E241" s="247" t="s">
        <v>1</v>
      </c>
      <c r="F241" s="248" t="s">
        <v>319</v>
      </c>
      <c r="G241" s="245"/>
      <c r="H241" s="249">
        <v>16.123999999999999</v>
      </c>
      <c r="I241" s="250"/>
      <c r="J241" s="245"/>
      <c r="K241" s="245"/>
      <c r="L241" s="251"/>
      <c r="M241" s="252"/>
      <c r="N241" s="253"/>
      <c r="O241" s="253"/>
      <c r="P241" s="253"/>
      <c r="Q241" s="253"/>
      <c r="R241" s="253"/>
      <c r="S241" s="253"/>
      <c r="T241" s="25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5" t="s">
        <v>143</v>
      </c>
      <c r="AU241" s="255" t="s">
        <v>83</v>
      </c>
      <c r="AV241" s="13" t="s">
        <v>83</v>
      </c>
      <c r="AW241" s="13" t="s">
        <v>32</v>
      </c>
      <c r="AX241" s="13" t="s">
        <v>81</v>
      </c>
      <c r="AY241" s="255" t="s">
        <v>135</v>
      </c>
    </row>
    <row r="242" s="2" customFormat="1" ht="33" customHeight="1">
      <c r="A242" s="39"/>
      <c r="B242" s="40"/>
      <c r="C242" s="230" t="s">
        <v>320</v>
      </c>
      <c r="D242" s="230" t="s">
        <v>137</v>
      </c>
      <c r="E242" s="231" t="s">
        <v>321</v>
      </c>
      <c r="F242" s="232" t="s">
        <v>322</v>
      </c>
      <c r="G242" s="233" t="s">
        <v>140</v>
      </c>
      <c r="H242" s="234">
        <v>4.4000000000000004</v>
      </c>
      <c r="I242" s="235"/>
      <c r="J242" s="236">
        <f>ROUND(I242*H242,2)</f>
        <v>0</v>
      </c>
      <c r="K242" s="237"/>
      <c r="L242" s="45"/>
      <c r="M242" s="238" t="s">
        <v>1</v>
      </c>
      <c r="N242" s="239" t="s">
        <v>41</v>
      </c>
      <c r="O242" s="92"/>
      <c r="P242" s="240">
        <f>O242*H242</f>
        <v>0</v>
      </c>
      <c r="Q242" s="240">
        <v>0</v>
      </c>
      <c r="R242" s="240">
        <f>Q242*H242</f>
        <v>0</v>
      </c>
      <c r="S242" s="240">
        <v>2.2000000000000002</v>
      </c>
      <c r="T242" s="241">
        <f>S242*H242</f>
        <v>9.6800000000000015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2" t="s">
        <v>141</v>
      </c>
      <c r="AT242" s="242" t="s">
        <v>137</v>
      </c>
      <c r="AU242" s="242" t="s">
        <v>83</v>
      </c>
      <c r="AY242" s="18" t="s">
        <v>135</v>
      </c>
      <c r="BE242" s="243">
        <f>IF(N242="základní",J242,0)</f>
        <v>0</v>
      </c>
      <c r="BF242" s="243">
        <f>IF(N242="snížená",J242,0)</f>
        <v>0</v>
      </c>
      <c r="BG242" s="243">
        <f>IF(N242="zákl. přenesená",J242,0)</f>
        <v>0</v>
      </c>
      <c r="BH242" s="243">
        <f>IF(N242="sníž. přenesená",J242,0)</f>
        <v>0</v>
      </c>
      <c r="BI242" s="243">
        <f>IF(N242="nulová",J242,0)</f>
        <v>0</v>
      </c>
      <c r="BJ242" s="18" t="s">
        <v>81</v>
      </c>
      <c r="BK242" s="243">
        <f>ROUND(I242*H242,2)</f>
        <v>0</v>
      </c>
      <c r="BL242" s="18" t="s">
        <v>141</v>
      </c>
      <c r="BM242" s="242" t="s">
        <v>323</v>
      </c>
    </row>
    <row r="243" s="13" customFormat="1">
      <c r="A243" s="13"/>
      <c r="B243" s="244"/>
      <c r="C243" s="245"/>
      <c r="D243" s="246" t="s">
        <v>143</v>
      </c>
      <c r="E243" s="247" t="s">
        <v>1</v>
      </c>
      <c r="F243" s="248" t="s">
        <v>324</v>
      </c>
      <c r="G243" s="245"/>
      <c r="H243" s="249">
        <v>4.4000000000000004</v>
      </c>
      <c r="I243" s="250"/>
      <c r="J243" s="245"/>
      <c r="K243" s="245"/>
      <c r="L243" s="251"/>
      <c r="M243" s="252"/>
      <c r="N243" s="253"/>
      <c r="O243" s="253"/>
      <c r="P243" s="253"/>
      <c r="Q243" s="253"/>
      <c r="R243" s="253"/>
      <c r="S243" s="253"/>
      <c r="T243" s="25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5" t="s">
        <v>143</v>
      </c>
      <c r="AU243" s="255" t="s">
        <v>83</v>
      </c>
      <c r="AV243" s="13" t="s">
        <v>83</v>
      </c>
      <c r="AW243" s="13" t="s">
        <v>32</v>
      </c>
      <c r="AX243" s="13" t="s">
        <v>81</v>
      </c>
      <c r="AY243" s="255" t="s">
        <v>135</v>
      </c>
    </row>
    <row r="244" s="2" customFormat="1" ht="21.75" customHeight="1">
      <c r="A244" s="39"/>
      <c r="B244" s="40"/>
      <c r="C244" s="230" t="s">
        <v>325</v>
      </c>
      <c r="D244" s="230" t="s">
        <v>137</v>
      </c>
      <c r="E244" s="231" t="s">
        <v>326</v>
      </c>
      <c r="F244" s="232" t="s">
        <v>327</v>
      </c>
      <c r="G244" s="233" t="s">
        <v>181</v>
      </c>
      <c r="H244" s="234">
        <v>36.950000000000003</v>
      </c>
      <c r="I244" s="235"/>
      <c r="J244" s="236">
        <f>ROUND(I244*H244,2)</f>
        <v>0</v>
      </c>
      <c r="K244" s="237"/>
      <c r="L244" s="45"/>
      <c r="M244" s="238" t="s">
        <v>1</v>
      </c>
      <c r="N244" s="239" t="s">
        <v>41</v>
      </c>
      <c r="O244" s="92"/>
      <c r="P244" s="240">
        <f>O244*H244</f>
        <v>0</v>
      </c>
      <c r="Q244" s="240">
        <v>0</v>
      </c>
      <c r="R244" s="240">
        <f>Q244*H244</f>
        <v>0</v>
      </c>
      <c r="S244" s="240">
        <v>0.035000000000000003</v>
      </c>
      <c r="T244" s="241">
        <f>S244*H244</f>
        <v>1.2932500000000002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42" t="s">
        <v>141</v>
      </c>
      <c r="AT244" s="242" t="s">
        <v>137</v>
      </c>
      <c r="AU244" s="242" t="s">
        <v>83</v>
      </c>
      <c r="AY244" s="18" t="s">
        <v>135</v>
      </c>
      <c r="BE244" s="243">
        <f>IF(N244="základní",J244,0)</f>
        <v>0</v>
      </c>
      <c r="BF244" s="243">
        <f>IF(N244="snížená",J244,0)</f>
        <v>0</v>
      </c>
      <c r="BG244" s="243">
        <f>IF(N244="zákl. přenesená",J244,0)</f>
        <v>0</v>
      </c>
      <c r="BH244" s="243">
        <f>IF(N244="sníž. přenesená",J244,0)</f>
        <v>0</v>
      </c>
      <c r="BI244" s="243">
        <f>IF(N244="nulová",J244,0)</f>
        <v>0</v>
      </c>
      <c r="BJ244" s="18" t="s">
        <v>81</v>
      </c>
      <c r="BK244" s="243">
        <f>ROUND(I244*H244,2)</f>
        <v>0</v>
      </c>
      <c r="BL244" s="18" t="s">
        <v>141</v>
      </c>
      <c r="BM244" s="242" t="s">
        <v>328</v>
      </c>
    </row>
    <row r="245" s="13" customFormat="1">
      <c r="A245" s="13"/>
      <c r="B245" s="244"/>
      <c r="C245" s="245"/>
      <c r="D245" s="246" t="s">
        <v>143</v>
      </c>
      <c r="E245" s="247" t="s">
        <v>1</v>
      </c>
      <c r="F245" s="248" t="s">
        <v>329</v>
      </c>
      <c r="G245" s="245"/>
      <c r="H245" s="249">
        <v>34.219999999999999</v>
      </c>
      <c r="I245" s="250"/>
      <c r="J245" s="245"/>
      <c r="K245" s="245"/>
      <c r="L245" s="251"/>
      <c r="M245" s="252"/>
      <c r="N245" s="253"/>
      <c r="O245" s="253"/>
      <c r="P245" s="253"/>
      <c r="Q245" s="253"/>
      <c r="R245" s="253"/>
      <c r="S245" s="253"/>
      <c r="T245" s="25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5" t="s">
        <v>143</v>
      </c>
      <c r="AU245" s="255" t="s">
        <v>83</v>
      </c>
      <c r="AV245" s="13" t="s">
        <v>83</v>
      </c>
      <c r="AW245" s="13" t="s">
        <v>32</v>
      </c>
      <c r="AX245" s="13" t="s">
        <v>76</v>
      </c>
      <c r="AY245" s="255" t="s">
        <v>135</v>
      </c>
    </row>
    <row r="246" s="13" customFormat="1">
      <c r="A246" s="13"/>
      <c r="B246" s="244"/>
      <c r="C246" s="245"/>
      <c r="D246" s="246" t="s">
        <v>143</v>
      </c>
      <c r="E246" s="247" t="s">
        <v>1</v>
      </c>
      <c r="F246" s="248" t="s">
        <v>330</v>
      </c>
      <c r="G246" s="245"/>
      <c r="H246" s="249">
        <v>0.47999999999999998</v>
      </c>
      <c r="I246" s="250"/>
      <c r="J246" s="245"/>
      <c r="K246" s="245"/>
      <c r="L246" s="251"/>
      <c r="M246" s="252"/>
      <c r="N246" s="253"/>
      <c r="O246" s="253"/>
      <c r="P246" s="253"/>
      <c r="Q246" s="253"/>
      <c r="R246" s="253"/>
      <c r="S246" s="253"/>
      <c r="T246" s="25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5" t="s">
        <v>143</v>
      </c>
      <c r="AU246" s="255" t="s">
        <v>83</v>
      </c>
      <c r="AV246" s="13" t="s">
        <v>83</v>
      </c>
      <c r="AW246" s="13" t="s">
        <v>32</v>
      </c>
      <c r="AX246" s="13" t="s">
        <v>76</v>
      </c>
      <c r="AY246" s="255" t="s">
        <v>135</v>
      </c>
    </row>
    <row r="247" s="13" customFormat="1">
      <c r="A247" s="13"/>
      <c r="B247" s="244"/>
      <c r="C247" s="245"/>
      <c r="D247" s="246" t="s">
        <v>143</v>
      </c>
      <c r="E247" s="247" t="s">
        <v>1</v>
      </c>
      <c r="F247" s="248" t="s">
        <v>331</v>
      </c>
      <c r="G247" s="245"/>
      <c r="H247" s="249">
        <v>2.25</v>
      </c>
      <c r="I247" s="250"/>
      <c r="J247" s="245"/>
      <c r="K247" s="245"/>
      <c r="L247" s="251"/>
      <c r="M247" s="252"/>
      <c r="N247" s="253"/>
      <c r="O247" s="253"/>
      <c r="P247" s="253"/>
      <c r="Q247" s="253"/>
      <c r="R247" s="253"/>
      <c r="S247" s="253"/>
      <c r="T247" s="25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5" t="s">
        <v>143</v>
      </c>
      <c r="AU247" s="255" t="s">
        <v>83</v>
      </c>
      <c r="AV247" s="13" t="s">
        <v>83</v>
      </c>
      <c r="AW247" s="13" t="s">
        <v>32</v>
      </c>
      <c r="AX247" s="13" t="s">
        <v>76</v>
      </c>
      <c r="AY247" s="255" t="s">
        <v>135</v>
      </c>
    </row>
    <row r="248" s="14" customFormat="1">
      <c r="A248" s="14"/>
      <c r="B248" s="267"/>
      <c r="C248" s="268"/>
      <c r="D248" s="246" t="s">
        <v>143</v>
      </c>
      <c r="E248" s="269" t="s">
        <v>1</v>
      </c>
      <c r="F248" s="270" t="s">
        <v>190</v>
      </c>
      <c r="G248" s="268"/>
      <c r="H248" s="271">
        <v>36.950000000000003</v>
      </c>
      <c r="I248" s="272"/>
      <c r="J248" s="268"/>
      <c r="K248" s="268"/>
      <c r="L248" s="273"/>
      <c r="M248" s="274"/>
      <c r="N248" s="275"/>
      <c r="O248" s="275"/>
      <c r="P248" s="275"/>
      <c r="Q248" s="275"/>
      <c r="R248" s="275"/>
      <c r="S248" s="275"/>
      <c r="T248" s="276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77" t="s">
        <v>143</v>
      </c>
      <c r="AU248" s="277" t="s">
        <v>83</v>
      </c>
      <c r="AV248" s="14" t="s">
        <v>141</v>
      </c>
      <c r="AW248" s="14" t="s">
        <v>32</v>
      </c>
      <c r="AX248" s="14" t="s">
        <v>81</v>
      </c>
      <c r="AY248" s="277" t="s">
        <v>135</v>
      </c>
    </row>
    <row r="249" s="2" customFormat="1" ht="21.75" customHeight="1">
      <c r="A249" s="39"/>
      <c r="B249" s="40"/>
      <c r="C249" s="230" t="s">
        <v>332</v>
      </c>
      <c r="D249" s="230" t="s">
        <v>137</v>
      </c>
      <c r="E249" s="231" t="s">
        <v>333</v>
      </c>
      <c r="F249" s="232" t="s">
        <v>334</v>
      </c>
      <c r="G249" s="233" t="s">
        <v>181</v>
      </c>
      <c r="H249" s="234">
        <v>7.8799999999999999</v>
      </c>
      <c r="I249" s="235"/>
      <c r="J249" s="236">
        <f>ROUND(I249*H249,2)</f>
        <v>0</v>
      </c>
      <c r="K249" s="237"/>
      <c r="L249" s="45"/>
      <c r="M249" s="238" t="s">
        <v>1</v>
      </c>
      <c r="N249" s="239" t="s">
        <v>41</v>
      </c>
      <c r="O249" s="92"/>
      <c r="P249" s="240">
        <f>O249*H249</f>
        <v>0</v>
      </c>
      <c r="Q249" s="240">
        <v>0</v>
      </c>
      <c r="R249" s="240">
        <f>Q249*H249</f>
        <v>0</v>
      </c>
      <c r="S249" s="240">
        <v>0.075999999999999998</v>
      </c>
      <c r="T249" s="241">
        <f>S249*H249</f>
        <v>0.59887999999999997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2" t="s">
        <v>141</v>
      </c>
      <c r="AT249" s="242" t="s">
        <v>137</v>
      </c>
      <c r="AU249" s="242" t="s">
        <v>83</v>
      </c>
      <c r="AY249" s="18" t="s">
        <v>135</v>
      </c>
      <c r="BE249" s="243">
        <f>IF(N249="základní",J249,0)</f>
        <v>0</v>
      </c>
      <c r="BF249" s="243">
        <f>IF(N249="snížená",J249,0)</f>
        <v>0</v>
      </c>
      <c r="BG249" s="243">
        <f>IF(N249="zákl. přenesená",J249,0)</f>
        <v>0</v>
      </c>
      <c r="BH249" s="243">
        <f>IF(N249="sníž. přenesená",J249,0)</f>
        <v>0</v>
      </c>
      <c r="BI249" s="243">
        <f>IF(N249="nulová",J249,0)</f>
        <v>0</v>
      </c>
      <c r="BJ249" s="18" t="s">
        <v>81</v>
      </c>
      <c r="BK249" s="243">
        <f>ROUND(I249*H249,2)</f>
        <v>0</v>
      </c>
      <c r="BL249" s="18" t="s">
        <v>141</v>
      </c>
      <c r="BM249" s="242" t="s">
        <v>335</v>
      </c>
    </row>
    <row r="250" s="13" customFormat="1">
      <c r="A250" s="13"/>
      <c r="B250" s="244"/>
      <c r="C250" s="245"/>
      <c r="D250" s="246" t="s">
        <v>143</v>
      </c>
      <c r="E250" s="247" t="s">
        <v>1</v>
      </c>
      <c r="F250" s="248" t="s">
        <v>336</v>
      </c>
      <c r="G250" s="245"/>
      <c r="H250" s="249">
        <v>6.3040000000000003</v>
      </c>
      <c r="I250" s="250"/>
      <c r="J250" s="245"/>
      <c r="K250" s="245"/>
      <c r="L250" s="251"/>
      <c r="M250" s="252"/>
      <c r="N250" s="253"/>
      <c r="O250" s="253"/>
      <c r="P250" s="253"/>
      <c r="Q250" s="253"/>
      <c r="R250" s="253"/>
      <c r="S250" s="253"/>
      <c r="T250" s="25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5" t="s">
        <v>143</v>
      </c>
      <c r="AU250" s="255" t="s">
        <v>83</v>
      </c>
      <c r="AV250" s="13" t="s">
        <v>83</v>
      </c>
      <c r="AW250" s="13" t="s">
        <v>32</v>
      </c>
      <c r="AX250" s="13" t="s">
        <v>76</v>
      </c>
      <c r="AY250" s="255" t="s">
        <v>135</v>
      </c>
    </row>
    <row r="251" s="13" customFormat="1">
      <c r="A251" s="13"/>
      <c r="B251" s="244"/>
      <c r="C251" s="245"/>
      <c r="D251" s="246" t="s">
        <v>143</v>
      </c>
      <c r="E251" s="247" t="s">
        <v>1</v>
      </c>
      <c r="F251" s="248" t="s">
        <v>337</v>
      </c>
      <c r="G251" s="245"/>
      <c r="H251" s="249">
        <v>1.5760000000000001</v>
      </c>
      <c r="I251" s="250"/>
      <c r="J251" s="245"/>
      <c r="K251" s="245"/>
      <c r="L251" s="251"/>
      <c r="M251" s="252"/>
      <c r="N251" s="253"/>
      <c r="O251" s="253"/>
      <c r="P251" s="253"/>
      <c r="Q251" s="253"/>
      <c r="R251" s="253"/>
      <c r="S251" s="253"/>
      <c r="T251" s="254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5" t="s">
        <v>143</v>
      </c>
      <c r="AU251" s="255" t="s">
        <v>83</v>
      </c>
      <c r="AV251" s="13" t="s">
        <v>83</v>
      </c>
      <c r="AW251" s="13" t="s">
        <v>32</v>
      </c>
      <c r="AX251" s="13" t="s">
        <v>76</v>
      </c>
      <c r="AY251" s="255" t="s">
        <v>135</v>
      </c>
    </row>
    <row r="252" s="14" customFormat="1">
      <c r="A252" s="14"/>
      <c r="B252" s="267"/>
      <c r="C252" s="268"/>
      <c r="D252" s="246" t="s">
        <v>143</v>
      </c>
      <c r="E252" s="269" t="s">
        <v>1</v>
      </c>
      <c r="F252" s="270" t="s">
        <v>190</v>
      </c>
      <c r="G252" s="268"/>
      <c r="H252" s="271">
        <v>7.8799999999999999</v>
      </c>
      <c r="I252" s="272"/>
      <c r="J252" s="268"/>
      <c r="K252" s="268"/>
      <c r="L252" s="273"/>
      <c r="M252" s="274"/>
      <c r="N252" s="275"/>
      <c r="O252" s="275"/>
      <c r="P252" s="275"/>
      <c r="Q252" s="275"/>
      <c r="R252" s="275"/>
      <c r="S252" s="275"/>
      <c r="T252" s="276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77" t="s">
        <v>143</v>
      </c>
      <c r="AU252" s="277" t="s">
        <v>83</v>
      </c>
      <c r="AV252" s="14" t="s">
        <v>141</v>
      </c>
      <c r="AW252" s="14" t="s">
        <v>32</v>
      </c>
      <c r="AX252" s="14" t="s">
        <v>81</v>
      </c>
      <c r="AY252" s="277" t="s">
        <v>135</v>
      </c>
    </row>
    <row r="253" s="2" customFormat="1" ht="21.75" customHeight="1">
      <c r="A253" s="39"/>
      <c r="B253" s="40"/>
      <c r="C253" s="230" t="s">
        <v>338</v>
      </c>
      <c r="D253" s="230" t="s">
        <v>137</v>
      </c>
      <c r="E253" s="231" t="s">
        <v>339</v>
      </c>
      <c r="F253" s="232" t="s">
        <v>340</v>
      </c>
      <c r="G253" s="233" t="s">
        <v>250</v>
      </c>
      <c r="H253" s="234">
        <v>2</v>
      </c>
      <c r="I253" s="235"/>
      <c r="J253" s="236">
        <f>ROUND(I253*H253,2)</f>
        <v>0</v>
      </c>
      <c r="K253" s="237"/>
      <c r="L253" s="45"/>
      <c r="M253" s="238" t="s">
        <v>1</v>
      </c>
      <c r="N253" s="239" t="s">
        <v>41</v>
      </c>
      <c r="O253" s="92"/>
      <c r="P253" s="240">
        <f>O253*H253</f>
        <v>0</v>
      </c>
      <c r="Q253" s="240">
        <v>0</v>
      </c>
      <c r="R253" s="240">
        <f>Q253*H253</f>
        <v>0</v>
      </c>
      <c r="S253" s="240">
        <v>0.025000000000000001</v>
      </c>
      <c r="T253" s="241">
        <f>S253*H253</f>
        <v>0.050000000000000003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2" t="s">
        <v>141</v>
      </c>
      <c r="AT253" s="242" t="s">
        <v>137</v>
      </c>
      <c r="AU253" s="242" t="s">
        <v>83</v>
      </c>
      <c r="AY253" s="18" t="s">
        <v>135</v>
      </c>
      <c r="BE253" s="243">
        <f>IF(N253="základní",J253,0)</f>
        <v>0</v>
      </c>
      <c r="BF253" s="243">
        <f>IF(N253="snížená",J253,0)</f>
        <v>0</v>
      </c>
      <c r="BG253" s="243">
        <f>IF(N253="zákl. přenesená",J253,0)</f>
        <v>0</v>
      </c>
      <c r="BH253" s="243">
        <f>IF(N253="sníž. přenesená",J253,0)</f>
        <v>0</v>
      </c>
      <c r="BI253" s="243">
        <f>IF(N253="nulová",J253,0)</f>
        <v>0</v>
      </c>
      <c r="BJ253" s="18" t="s">
        <v>81</v>
      </c>
      <c r="BK253" s="243">
        <f>ROUND(I253*H253,2)</f>
        <v>0</v>
      </c>
      <c r="BL253" s="18" t="s">
        <v>141</v>
      </c>
      <c r="BM253" s="242" t="s">
        <v>341</v>
      </c>
    </row>
    <row r="254" s="13" customFormat="1">
      <c r="A254" s="13"/>
      <c r="B254" s="244"/>
      <c r="C254" s="245"/>
      <c r="D254" s="246" t="s">
        <v>143</v>
      </c>
      <c r="E254" s="247" t="s">
        <v>1</v>
      </c>
      <c r="F254" s="248" t="s">
        <v>83</v>
      </c>
      <c r="G254" s="245"/>
      <c r="H254" s="249">
        <v>2</v>
      </c>
      <c r="I254" s="250"/>
      <c r="J254" s="245"/>
      <c r="K254" s="245"/>
      <c r="L254" s="251"/>
      <c r="M254" s="252"/>
      <c r="N254" s="253"/>
      <c r="O254" s="253"/>
      <c r="P254" s="253"/>
      <c r="Q254" s="253"/>
      <c r="R254" s="253"/>
      <c r="S254" s="253"/>
      <c r="T254" s="25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5" t="s">
        <v>143</v>
      </c>
      <c r="AU254" s="255" t="s">
        <v>83</v>
      </c>
      <c r="AV254" s="13" t="s">
        <v>83</v>
      </c>
      <c r="AW254" s="13" t="s">
        <v>32</v>
      </c>
      <c r="AX254" s="13" t="s">
        <v>81</v>
      </c>
      <c r="AY254" s="255" t="s">
        <v>135</v>
      </c>
    </row>
    <row r="255" s="2" customFormat="1" ht="21.75" customHeight="1">
      <c r="A255" s="39"/>
      <c r="B255" s="40"/>
      <c r="C255" s="230" t="s">
        <v>342</v>
      </c>
      <c r="D255" s="230" t="s">
        <v>137</v>
      </c>
      <c r="E255" s="231" t="s">
        <v>343</v>
      </c>
      <c r="F255" s="232" t="s">
        <v>344</v>
      </c>
      <c r="G255" s="233" t="s">
        <v>181</v>
      </c>
      <c r="H255" s="234">
        <v>3.4340000000000002</v>
      </c>
      <c r="I255" s="235"/>
      <c r="J255" s="236">
        <f>ROUND(I255*H255,2)</f>
        <v>0</v>
      </c>
      <c r="K255" s="237"/>
      <c r="L255" s="45"/>
      <c r="M255" s="238" t="s">
        <v>1</v>
      </c>
      <c r="N255" s="239" t="s">
        <v>41</v>
      </c>
      <c r="O255" s="92"/>
      <c r="P255" s="240">
        <f>O255*H255</f>
        <v>0</v>
      </c>
      <c r="Q255" s="240">
        <v>0</v>
      </c>
      <c r="R255" s="240">
        <f>Q255*H255</f>
        <v>0</v>
      </c>
      <c r="S255" s="240">
        <v>0.27000000000000002</v>
      </c>
      <c r="T255" s="241">
        <f>S255*H255</f>
        <v>0.92718000000000012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2" t="s">
        <v>141</v>
      </c>
      <c r="AT255" s="242" t="s">
        <v>137</v>
      </c>
      <c r="AU255" s="242" t="s">
        <v>83</v>
      </c>
      <c r="AY255" s="18" t="s">
        <v>135</v>
      </c>
      <c r="BE255" s="243">
        <f>IF(N255="základní",J255,0)</f>
        <v>0</v>
      </c>
      <c r="BF255" s="243">
        <f>IF(N255="snížená",J255,0)</f>
        <v>0</v>
      </c>
      <c r="BG255" s="243">
        <f>IF(N255="zákl. přenesená",J255,0)</f>
        <v>0</v>
      </c>
      <c r="BH255" s="243">
        <f>IF(N255="sníž. přenesená",J255,0)</f>
        <v>0</v>
      </c>
      <c r="BI255" s="243">
        <f>IF(N255="nulová",J255,0)</f>
        <v>0</v>
      </c>
      <c r="BJ255" s="18" t="s">
        <v>81</v>
      </c>
      <c r="BK255" s="243">
        <f>ROUND(I255*H255,2)</f>
        <v>0</v>
      </c>
      <c r="BL255" s="18" t="s">
        <v>141</v>
      </c>
      <c r="BM255" s="242" t="s">
        <v>345</v>
      </c>
    </row>
    <row r="256" s="13" customFormat="1">
      <c r="A256" s="13"/>
      <c r="B256" s="244"/>
      <c r="C256" s="245"/>
      <c r="D256" s="246" t="s">
        <v>143</v>
      </c>
      <c r="E256" s="247" t="s">
        <v>1</v>
      </c>
      <c r="F256" s="248" t="s">
        <v>346</v>
      </c>
      <c r="G256" s="245"/>
      <c r="H256" s="249">
        <v>1.6160000000000001</v>
      </c>
      <c r="I256" s="250"/>
      <c r="J256" s="245"/>
      <c r="K256" s="245"/>
      <c r="L256" s="251"/>
      <c r="M256" s="252"/>
      <c r="N256" s="253"/>
      <c r="O256" s="253"/>
      <c r="P256" s="253"/>
      <c r="Q256" s="253"/>
      <c r="R256" s="253"/>
      <c r="S256" s="253"/>
      <c r="T256" s="25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5" t="s">
        <v>143</v>
      </c>
      <c r="AU256" s="255" t="s">
        <v>83</v>
      </c>
      <c r="AV256" s="13" t="s">
        <v>83</v>
      </c>
      <c r="AW256" s="13" t="s">
        <v>32</v>
      </c>
      <c r="AX256" s="13" t="s">
        <v>76</v>
      </c>
      <c r="AY256" s="255" t="s">
        <v>135</v>
      </c>
    </row>
    <row r="257" s="13" customFormat="1">
      <c r="A257" s="13"/>
      <c r="B257" s="244"/>
      <c r="C257" s="245"/>
      <c r="D257" s="246" t="s">
        <v>143</v>
      </c>
      <c r="E257" s="247" t="s">
        <v>1</v>
      </c>
      <c r="F257" s="248" t="s">
        <v>189</v>
      </c>
      <c r="G257" s="245"/>
      <c r="H257" s="249">
        <v>1.8180000000000001</v>
      </c>
      <c r="I257" s="250"/>
      <c r="J257" s="245"/>
      <c r="K257" s="245"/>
      <c r="L257" s="251"/>
      <c r="M257" s="252"/>
      <c r="N257" s="253"/>
      <c r="O257" s="253"/>
      <c r="P257" s="253"/>
      <c r="Q257" s="253"/>
      <c r="R257" s="253"/>
      <c r="S257" s="253"/>
      <c r="T257" s="254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5" t="s">
        <v>143</v>
      </c>
      <c r="AU257" s="255" t="s">
        <v>83</v>
      </c>
      <c r="AV257" s="13" t="s">
        <v>83</v>
      </c>
      <c r="AW257" s="13" t="s">
        <v>32</v>
      </c>
      <c r="AX257" s="13" t="s">
        <v>76</v>
      </c>
      <c r="AY257" s="255" t="s">
        <v>135</v>
      </c>
    </row>
    <row r="258" s="14" customFormat="1">
      <c r="A258" s="14"/>
      <c r="B258" s="267"/>
      <c r="C258" s="268"/>
      <c r="D258" s="246" t="s">
        <v>143</v>
      </c>
      <c r="E258" s="269" t="s">
        <v>1</v>
      </c>
      <c r="F258" s="270" t="s">
        <v>190</v>
      </c>
      <c r="G258" s="268"/>
      <c r="H258" s="271">
        <v>3.4340000000000002</v>
      </c>
      <c r="I258" s="272"/>
      <c r="J258" s="268"/>
      <c r="K258" s="268"/>
      <c r="L258" s="273"/>
      <c r="M258" s="274"/>
      <c r="N258" s="275"/>
      <c r="O258" s="275"/>
      <c r="P258" s="275"/>
      <c r="Q258" s="275"/>
      <c r="R258" s="275"/>
      <c r="S258" s="275"/>
      <c r="T258" s="276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77" t="s">
        <v>143</v>
      </c>
      <c r="AU258" s="277" t="s">
        <v>83</v>
      </c>
      <c r="AV258" s="14" t="s">
        <v>141</v>
      </c>
      <c r="AW258" s="14" t="s">
        <v>32</v>
      </c>
      <c r="AX258" s="14" t="s">
        <v>81</v>
      </c>
      <c r="AY258" s="277" t="s">
        <v>135</v>
      </c>
    </row>
    <row r="259" s="2" customFormat="1" ht="21.75" customHeight="1">
      <c r="A259" s="39"/>
      <c r="B259" s="40"/>
      <c r="C259" s="230" t="s">
        <v>347</v>
      </c>
      <c r="D259" s="230" t="s">
        <v>137</v>
      </c>
      <c r="E259" s="231" t="s">
        <v>348</v>
      </c>
      <c r="F259" s="232" t="s">
        <v>349</v>
      </c>
      <c r="G259" s="233" t="s">
        <v>181</v>
      </c>
      <c r="H259" s="234">
        <v>125.38</v>
      </c>
      <c r="I259" s="235"/>
      <c r="J259" s="236">
        <f>ROUND(I259*H259,2)</f>
        <v>0</v>
      </c>
      <c r="K259" s="237"/>
      <c r="L259" s="45"/>
      <c r="M259" s="238" t="s">
        <v>1</v>
      </c>
      <c r="N259" s="239" t="s">
        <v>41</v>
      </c>
      <c r="O259" s="92"/>
      <c r="P259" s="240">
        <f>O259*H259</f>
        <v>0</v>
      </c>
      <c r="Q259" s="240">
        <v>0</v>
      </c>
      <c r="R259" s="240">
        <f>Q259*H259</f>
        <v>0</v>
      </c>
      <c r="S259" s="240">
        <v>0.045999999999999999</v>
      </c>
      <c r="T259" s="241">
        <f>S259*H259</f>
        <v>5.7674799999999999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2" t="s">
        <v>141</v>
      </c>
      <c r="AT259" s="242" t="s">
        <v>137</v>
      </c>
      <c r="AU259" s="242" t="s">
        <v>83</v>
      </c>
      <c r="AY259" s="18" t="s">
        <v>135</v>
      </c>
      <c r="BE259" s="243">
        <f>IF(N259="základní",J259,0)</f>
        <v>0</v>
      </c>
      <c r="BF259" s="243">
        <f>IF(N259="snížená",J259,0)</f>
        <v>0</v>
      </c>
      <c r="BG259" s="243">
        <f>IF(N259="zákl. přenesená",J259,0)</f>
        <v>0</v>
      </c>
      <c r="BH259" s="243">
        <f>IF(N259="sníž. přenesená",J259,0)</f>
        <v>0</v>
      </c>
      <c r="BI259" s="243">
        <f>IF(N259="nulová",J259,0)</f>
        <v>0</v>
      </c>
      <c r="BJ259" s="18" t="s">
        <v>81</v>
      </c>
      <c r="BK259" s="243">
        <f>ROUND(I259*H259,2)</f>
        <v>0</v>
      </c>
      <c r="BL259" s="18" t="s">
        <v>141</v>
      </c>
      <c r="BM259" s="242" t="s">
        <v>350</v>
      </c>
    </row>
    <row r="260" s="13" customFormat="1">
      <c r="A260" s="13"/>
      <c r="B260" s="244"/>
      <c r="C260" s="245"/>
      <c r="D260" s="246" t="s">
        <v>143</v>
      </c>
      <c r="E260" s="247" t="s">
        <v>1</v>
      </c>
      <c r="F260" s="248" t="s">
        <v>351</v>
      </c>
      <c r="G260" s="245"/>
      <c r="H260" s="249">
        <v>53.68</v>
      </c>
      <c r="I260" s="250"/>
      <c r="J260" s="245"/>
      <c r="K260" s="245"/>
      <c r="L260" s="251"/>
      <c r="M260" s="252"/>
      <c r="N260" s="253"/>
      <c r="O260" s="253"/>
      <c r="P260" s="253"/>
      <c r="Q260" s="253"/>
      <c r="R260" s="253"/>
      <c r="S260" s="253"/>
      <c r="T260" s="25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5" t="s">
        <v>143</v>
      </c>
      <c r="AU260" s="255" t="s">
        <v>83</v>
      </c>
      <c r="AV260" s="13" t="s">
        <v>83</v>
      </c>
      <c r="AW260" s="13" t="s">
        <v>32</v>
      </c>
      <c r="AX260" s="13" t="s">
        <v>76</v>
      </c>
      <c r="AY260" s="255" t="s">
        <v>135</v>
      </c>
    </row>
    <row r="261" s="13" customFormat="1">
      <c r="A261" s="13"/>
      <c r="B261" s="244"/>
      <c r="C261" s="245"/>
      <c r="D261" s="246" t="s">
        <v>143</v>
      </c>
      <c r="E261" s="247" t="s">
        <v>1</v>
      </c>
      <c r="F261" s="248" t="s">
        <v>352</v>
      </c>
      <c r="G261" s="245"/>
      <c r="H261" s="249">
        <v>71.700000000000003</v>
      </c>
      <c r="I261" s="250"/>
      <c r="J261" s="245"/>
      <c r="K261" s="245"/>
      <c r="L261" s="251"/>
      <c r="M261" s="252"/>
      <c r="N261" s="253"/>
      <c r="O261" s="253"/>
      <c r="P261" s="253"/>
      <c r="Q261" s="253"/>
      <c r="R261" s="253"/>
      <c r="S261" s="253"/>
      <c r="T261" s="254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5" t="s">
        <v>143</v>
      </c>
      <c r="AU261" s="255" t="s">
        <v>83</v>
      </c>
      <c r="AV261" s="13" t="s">
        <v>83</v>
      </c>
      <c r="AW261" s="13" t="s">
        <v>32</v>
      </c>
      <c r="AX261" s="13" t="s">
        <v>76</v>
      </c>
      <c r="AY261" s="255" t="s">
        <v>135</v>
      </c>
    </row>
    <row r="262" s="14" customFormat="1">
      <c r="A262" s="14"/>
      <c r="B262" s="267"/>
      <c r="C262" s="268"/>
      <c r="D262" s="246" t="s">
        <v>143</v>
      </c>
      <c r="E262" s="269" t="s">
        <v>1</v>
      </c>
      <c r="F262" s="270" t="s">
        <v>190</v>
      </c>
      <c r="G262" s="268"/>
      <c r="H262" s="271">
        <v>125.38</v>
      </c>
      <c r="I262" s="272"/>
      <c r="J262" s="268"/>
      <c r="K262" s="268"/>
      <c r="L262" s="273"/>
      <c r="M262" s="274"/>
      <c r="N262" s="275"/>
      <c r="O262" s="275"/>
      <c r="P262" s="275"/>
      <c r="Q262" s="275"/>
      <c r="R262" s="275"/>
      <c r="S262" s="275"/>
      <c r="T262" s="276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77" t="s">
        <v>143</v>
      </c>
      <c r="AU262" s="277" t="s">
        <v>83</v>
      </c>
      <c r="AV262" s="14" t="s">
        <v>141</v>
      </c>
      <c r="AW262" s="14" t="s">
        <v>32</v>
      </c>
      <c r="AX262" s="14" t="s">
        <v>81</v>
      </c>
      <c r="AY262" s="277" t="s">
        <v>135</v>
      </c>
    </row>
    <row r="263" s="2" customFormat="1" ht="21.75" customHeight="1">
      <c r="A263" s="39"/>
      <c r="B263" s="40"/>
      <c r="C263" s="230" t="s">
        <v>353</v>
      </c>
      <c r="D263" s="230" t="s">
        <v>137</v>
      </c>
      <c r="E263" s="231" t="s">
        <v>354</v>
      </c>
      <c r="F263" s="232" t="s">
        <v>355</v>
      </c>
      <c r="G263" s="233" t="s">
        <v>181</v>
      </c>
      <c r="H263" s="234">
        <v>53.674999999999997</v>
      </c>
      <c r="I263" s="235"/>
      <c r="J263" s="236">
        <f>ROUND(I263*H263,2)</f>
        <v>0</v>
      </c>
      <c r="K263" s="237"/>
      <c r="L263" s="45"/>
      <c r="M263" s="238" t="s">
        <v>1</v>
      </c>
      <c r="N263" s="239" t="s">
        <v>41</v>
      </c>
      <c r="O263" s="92"/>
      <c r="P263" s="240">
        <f>O263*H263</f>
        <v>0</v>
      </c>
      <c r="Q263" s="240">
        <v>0</v>
      </c>
      <c r="R263" s="240">
        <f>Q263*H263</f>
        <v>0</v>
      </c>
      <c r="S263" s="240">
        <v>0.068000000000000005</v>
      </c>
      <c r="T263" s="241">
        <f>S263*H263</f>
        <v>3.6499000000000001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2" t="s">
        <v>141</v>
      </c>
      <c r="AT263" s="242" t="s">
        <v>137</v>
      </c>
      <c r="AU263" s="242" t="s">
        <v>83</v>
      </c>
      <c r="AY263" s="18" t="s">
        <v>135</v>
      </c>
      <c r="BE263" s="243">
        <f>IF(N263="základní",J263,0)</f>
        <v>0</v>
      </c>
      <c r="BF263" s="243">
        <f>IF(N263="snížená",J263,0)</f>
        <v>0</v>
      </c>
      <c r="BG263" s="243">
        <f>IF(N263="zákl. přenesená",J263,0)</f>
        <v>0</v>
      </c>
      <c r="BH263" s="243">
        <f>IF(N263="sníž. přenesená",J263,0)</f>
        <v>0</v>
      </c>
      <c r="BI263" s="243">
        <f>IF(N263="nulová",J263,0)</f>
        <v>0</v>
      </c>
      <c r="BJ263" s="18" t="s">
        <v>81</v>
      </c>
      <c r="BK263" s="243">
        <f>ROUND(I263*H263,2)</f>
        <v>0</v>
      </c>
      <c r="BL263" s="18" t="s">
        <v>141</v>
      </c>
      <c r="BM263" s="242" t="s">
        <v>356</v>
      </c>
    </row>
    <row r="264" s="13" customFormat="1">
      <c r="A264" s="13"/>
      <c r="B264" s="244"/>
      <c r="C264" s="245"/>
      <c r="D264" s="246" t="s">
        <v>143</v>
      </c>
      <c r="E264" s="247" t="s">
        <v>1</v>
      </c>
      <c r="F264" s="248" t="s">
        <v>357</v>
      </c>
      <c r="G264" s="245"/>
      <c r="H264" s="249">
        <v>46.359999999999999</v>
      </c>
      <c r="I264" s="250"/>
      <c r="J264" s="245"/>
      <c r="K264" s="245"/>
      <c r="L264" s="251"/>
      <c r="M264" s="252"/>
      <c r="N264" s="253"/>
      <c r="O264" s="253"/>
      <c r="P264" s="253"/>
      <c r="Q264" s="253"/>
      <c r="R264" s="253"/>
      <c r="S264" s="253"/>
      <c r="T264" s="25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5" t="s">
        <v>143</v>
      </c>
      <c r="AU264" s="255" t="s">
        <v>83</v>
      </c>
      <c r="AV264" s="13" t="s">
        <v>83</v>
      </c>
      <c r="AW264" s="13" t="s">
        <v>32</v>
      </c>
      <c r="AX264" s="13" t="s">
        <v>76</v>
      </c>
      <c r="AY264" s="255" t="s">
        <v>135</v>
      </c>
    </row>
    <row r="265" s="13" customFormat="1">
      <c r="A265" s="13"/>
      <c r="B265" s="244"/>
      <c r="C265" s="245"/>
      <c r="D265" s="246" t="s">
        <v>143</v>
      </c>
      <c r="E265" s="247" t="s">
        <v>1</v>
      </c>
      <c r="F265" s="248" t="s">
        <v>358</v>
      </c>
      <c r="G265" s="245"/>
      <c r="H265" s="249">
        <v>7.3150000000000004</v>
      </c>
      <c r="I265" s="250"/>
      <c r="J265" s="245"/>
      <c r="K265" s="245"/>
      <c r="L265" s="251"/>
      <c r="M265" s="252"/>
      <c r="N265" s="253"/>
      <c r="O265" s="253"/>
      <c r="P265" s="253"/>
      <c r="Q265" s="253"/>
      <c r="R265" s="253"/>
      <c r="S265" s="253"/>
      <c r="T265" s="25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5" t="s">
        <v>143</v>
      </c>
      <c r="AU265" s="255" t="s">
        <v>83</v>
      </c>
      <c r="AV265" s="13" t="s">
        <v>83</v>
      </c>
      <c r="AW265" s="13" t="s">
        <v>32</v>
      </c>
      <c r="AX265" s="13" t="s">
        <v>76</v>
      </c>
      <c r="AY265" s="255" t="s">
        <v>135</v>
      </c>
    </row>
    <row r="266" s="14" customFormat="1">
      <c r="A266" s="14"/>
      <c r="B266" s="267"/>
      <c r="C266" s="268"/>
      <c r="D266" s="246" t="s">
        <v>143</v>
      </c>
      <c r="E266" s="269" t="s">
        <v>1</v>
      </c>
      <c r="F266" s="270" t="s">
        <v>190</v>
      </c>
      <c r="G266" s="268"/>
      <c r="H266" s="271">
        <v>53.674999999999997</v>
      </c>
      <c r="I266" s="272"/>
      <c r="J266" s="268"/>
      <c r="K266" s="268"/>
      <c r="L266" s="273"/>
      <c r="M266" s="274"/>
      <c r="N266" s="275"/>
      <c r="O266" s="275"/>
      <c r="P266" s="275"/>
      <c r="Q266" s="275"/>
      <c r="R266" s="275"/>
      <c r="S266" s="275"/>
      <c r="T266" s="27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77" t="s">
        <v>143</v>
      </c>
      <c r="AU266" s="277" t="s">
        <v>83</v>
      </c>
      <c r="AV266" s="14" t="s">
        <v>141</v>
      </c>
      <c r="AW266" s="14" t="s">
        <v>32</v>
      </c>
      <c r="AX266" s="14" t="s">
        <v>81</v>
      </c>
      <c r="AY266" s="277" t="s">
        <v>135</v>
      </c>
    </row>
    <row r="267" s="12" customFormat="1" ht="22.8" customHeight="1">
      <c r="A267" s="12"/>
      <c r="B267" s="214"/>
      <c r="C267" s="215"/>
      <c r="D267" s="216" t="s">
        <v>75</v>
      </c>
      <c r="E267" s="228" t="s">
        <v>359</v>
      </c>
      <c r="F267" s="228" t="s">
        <v>360</v>
      </c>
      <c r="G267" s="215"/>
      <c r="H267" s="215"/>
      <c r="I267" s="218"/>
      <c r="J267" s="229">
        <f>BK267</f>
        <v>0</v>
      </c>
      <c r="K267" s="215"/>
      <c r="L267" s="220"/>
      <c r="M267" s="221"/>
      <c r="N267" s="222"/>
      <c r="O267" s="222"/>
      <c r="P267" s="223">
        <f>SUM(P268:P273)</f>
        <v>0</v>
      </c>
      <c r="Q267" s="222"/>
      <c r="R267" s="223">
        <f>SUM(R268:R273)</f>
        <v>0</v>
      </c>
      <c r="S267" s="222"/>
      <c r="T267" s="224">
        <f>SUM(T268:T273)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25" t="s">
        <v>81</v>
      </c>
      <c r="AT267" s="226" t="s">
        <v>75</v>
      </c>
      <c r="AU267" s="226" t="s">
        <v>81</v>
      </c>
      <c r="AY267" s="225" t="s">
        <v>135</v>
      </c>
      <c r="BK267" s="227">
        <f>SUM(BK268:BK273)</f>
        <v>0</v>
      </c>
    </row>
    <row r="268" s="2" customFormat="1" ht="21.75" customHeight="1">
      <c r="A268" s="39"/>
      <c r="B268" s="40"/>
      <c r="C268" s="230" t="s">
        <v>361</v>
      </c>
      <c r="D268" s="230" t="s">
        <v>137</v>
      </c>
      <c r="E268" s="231" t="s">
        <v>362</v>
      </c>
      <c r="F268" s="232" t="s">
        <v>363</v>
      </c>
      <c r="G268" s="233" t="s">
        <v>163</v>
      </c>
      <c r="H268" s="234">
        <v>27.814</v>
      </c>
      <c r="I268" s="235"/>
      <c r="J268" s="236">
        <f>ROUND(I268*H268,2)</f>
        <v>0</v>
      </c>
      <c r="K268" s="237"/>
      <c r="L268" s="45"/>
      <c r="M268" s="238" t="s">
        <v>1</v>
      </c>
      <c r="N268" s="239" t="s">
        <v>41</v>
      </c>
      <c r="O268" s="92"/>
      <c r="P268" s="240">
        <f>O268*H268</f>
        <v>0</v>
      </c>
      <c r="Q268" s="240">
        <v>0</v>
      </c>
      <c r="R268" s="240">
        <f>Q268*H268</f>
        <v>0</v>
      </c>
      <c r="S268" s="240">
        <v>0</v>
      </c>
      <c r="T268" s="24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2" t="s">
        <v>141</v>
      </c>
      <c r="AT268" s="242" t="s">
        <v>137</v>
      </c>
      <c r="AU268" s="242" t="s">
        <v>83</v>
      </c>
      <c r="AY268" s="18" t="s">
        <v>135</v>
      </c>
      <c r="BE268" s="243">
        <f>IF(N268="základní",J268,0)</f>
        <v>0</v>
      </c>
      <c r="BF268" s="243">
        <f>IF(N268="snížená",J268,0)</f>
        <v>0</v>
      </c>
      <c r="BG268" s="243">
        <f>IF(N268="zákl. přenesená",J268,0)</f>
        <v>0</v>
      </c>
      <c r="BH268" s="243">
        <f>IF(N268="sníž. přenesená",J268,0)</f>
        <v>0</v>
      </c>
      <c r="BI268" s="243">
        <f>IF(N268="nulová",J268,0)</f>
        <v>0</v>
      </c>
      <c r="BJ268" s="18" t="s">
        <v>81</v>
      </c>
      <c r="BK268" s="243">
        <f>ROUND(I268*H268,2)</f>
        <v>0</v>
      </c>
      <c r="BL268" s="18" t="s">
        <v>141</v>
      </c>
      <c r="BM268" s="242" t="s">
        <v>364</v>
      </c>
    </row>
    <row r="269" s="13" customFormat="1">
      <c r="A269" s="13"/>
      <c r="B269" s="244"/>
      <c r="C269" s="245"/>
      <c r="D269" s="246" t="s">
        <v>143</v>
      </c>
      <c r="E269" s="247" t="s">
        <v>1</v>
      </c>
      <c r="F269" s="248" t="s">
        <v>365</v>
      </c>
      <c r="G269" s="245"/>
      <c r="H269" s="249">
        <v>27.814</v>
      </c>
      <c r="I269" s="250"/>
      <c r="J269" s="245"/>
      <c r="K269" s="245"/>
      <c r="L269" s="251"/>
      <c r="M269" s="252"/>
      <c r="N269" s="253"/>
      <c r="O269" s="253"/>
      <c r="P269" s="253"/>
      <c r="Q269" s="253"/>
      <c r="R269" s="253"/>
      <c r="S269" s="253"/>
      <c r="T269" s="25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5" t="s">
        <v>143</v>
      </c>
      <c r="AU269" s="255" t="s">
        <v>83</v>
      </c>
      <c r="AV269" s="13" t="s">
        <v>83</v>
      </c>
      <c r="AW269" s="13" t="s">
        <v>32</v>
      </c>
      <c r="AX269" s="13" t="s">
        <v>81</v>
      </c>
      <c r="AY269" s="255" t="s">
        <v>135</v>
      </c>
    </row>
    <row r="270" s="2" customFormat="1" ht="21.75" customHeight="1">
      <c r="A270" s="39"/>
      <c r="B270" s="40"/>
      <c r="C270" s="230" t="s">
        <v>366</v>
      </c>
      <c r="D270" s="230" t="s">
        <v>137</v>
      </c>
      <c r="E270" s="231" t="s">
        <v>367</v>
      </c>
      <c r="F270" s="232" t="s">
        <v>368</v>
      </c>
      <c r="G270" s="233" t="s">
        <v>163</v>
      </c>
      <c r="H270" s="234">
        <v>250.32599999999999</v>
      </c>
      <c r="I270" s="235"/>
      <c r="J270" s="236">
        <f>ROUND(I270*H270,2)</f>
        <v>0</v>
      </c>
      <c r="K270" s="237"/>
      <c r="L270" s="45"/>
      <c r="M270" s="238" t="s">
        <v>1</v>
      </c>
      <c r="N270" s="239" t="s">
        <v>41</v>
      </c>
      <c r="O270" s="92"/>
      <c r="P270" s="240">
        <f>O270*H270</f>
        <v>0</v>
      </c>
      <c r="Q270" s="240">
        <v>0</v>
      </c>
      <c r="R270" s="240">
        <f>Q270*H270</f>
        <v>0</v>
      </c>
      <c r="S270" s="240">
        <v>0</v>
      </c>
      <c r="T270" s="24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2" t="s">
        <v>141</v>
      </c>
      <c r="AT270" s="242" t="s">
        <v>137</v>
      </c>
      <c r="AU270" s="242" t="s">
        <v>83</v>
      </c>
      <c r="AY270" s="18" t="s">
        <v>135</v>
      </c>
      <c r="BE270" s="243">
        <f>IF(N270="základní",J270,0)</f>
        <v>0</v>
      </c>
      <c r="BF270" s="243">
        <f>IF(N270="snížená",J270,0)</f>
        <v>0</v>
      </c>
      <c r="BG270" s="243">
        <f>IF(N270="zákl. přenesená",J270,0)</f>
        <v>0</v>
      </c>
      <c r="BH270" s="243">
        <f>IF(N270="sníž. přenesená",J270,0)</f>
        <v>0</v>
      </c>
      <c r="BI270" s="243">
        <f>IF(N270="nulová",J270,0)</f>
        <v>0</v>
      </c>
      <c r="BJ270" s="18" t="s">
        <v>81</v>
      </c>
      <c r="BK270" s="243">
        <f>ROUND(I270*H270,2)</f>
        <v>0</v>
      </c>
      <c r="BL270" s="18" t="s">
        <v>141</v>
      </c>
      <c r="BM270" s="242" t="s">
        <v>369</v>
      </c>
    </row>
    <row r="271" s="13" customFormat="1">
      <c r="A271" s="13"/>
      <c r="B271" s="244"/>
      <c r="C271" s="245"/>
      <c r="D271" s="246" t="s">
        <v>143</v>
      </c>
      <c r="E271" s="247" t="s">
        <v>1</v>
      </c>
      <c r="F271" s="248" t="s">
        <v>370</v>
      </c>
      <c r="G271" s="245"/>
      <c r="H271" s="249">
        <v>250.32599999999999</v>
      </c>
      <c r="I271" s="250"/>
      <c r="J271" s="245"/>
      <c r="K271" s="245"/>
      <c r="L271" s="251"/>
      <c r="M271" s="252"/>
      <c r="N271" s="253"/>
      <c r="O271" s="253"/>
      <c r="P271" s="253"/>
      <c r="Q271" s="253"/>
      <c r="R271" s="253"/>
      <c r="S271" s="253"/>
      <c r="T271" s="254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5" t="s">
        <v>143</v>
      </c>
      <c r="AU271" s="255" t="s">
        <v>83</v>
      </c>
      <c r="AV271" s="13" t="s">
        <v>83</v>
      </c>
      <c r="AW271" s="13" t="s">
        <v>32</v>
      </c>
      <c r="AX271" s="13" t="s">
        <v>81</v>
      </c>
      <c r="AY271" s="255" t="s">
        <v>135</v>
      </c>
    </row>
    <row r="272" s="2" customFormat="1" ht="21.75" customHeight="1">
      <c r="A272" s="39"/>
      <c r="B272" s="40"/>
      <c r="C272" s="230" t="s">
        <v>371</v>
      </c>
      <c r="D272" s="230" t="s">
        <v>137</v>
      </c>
      <c r="E272" s="231" t="s">
        <v>372</v>
      </c>
      <c r="F272" s="232" t="s">
        <v>373</v>
      </c>
      <c r="G272" s="233" t="s">
        <v>163</v>
      </c>
      <c r="H272" s="234">
        <v>27.814</v>
      </c>
      <c r="I272" s="235"/>
      <c r="J272" s="236">
        <f>ROUND(I272*H272,2)</f>
        <v>0</v>
      </c>
      <c r="K272" s="237"/>
      <c r="L272" s="45"/>
      <c r="M272" s="238" t="s">
        <v>1</v>
      </c>
      <c r="N272" s="239" t="s">
        <v>41</v>
      </c>
      <c r="O272" s="92"/>
      <c r="P272" s="240">
        <f>O272*H272</f>
        <v>0</v>
      </c>
      <c r="Q272" s="240">
        <v>0</v>
      </c>
      <c r="R272" s="240">
        <f>Q272*H272</f>
        <v>0</v>
      </c>
      <c r="S272" s="240">
        <v>0</v>
      </c>
      <c r="T272" s="24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2" t="s">
        <v>141</v>
      </c>
      <c r="AT272" s="242" t="s">
        <v>137</v>
      </c>
      <c r="AU272" s="242" t="s">
        <v>83</v>
      </c>
      <c r="AY272" s="18" t="s">
        <v>135</v>
      </c>
      <c r="BE272" s="243">
        <f>IF(N272="základní",J272,0)</f>
        <v>0</v>
      </c>
      <c r="BF272" s="243">
        <f>IF(N272="snížená",J272,0)</f>
        <v>0</v>
      </c>
      <c r="BG272" s="243">
        <f>IF(N272="zákl. přenesená",J272,0)</f>
        <v>0</v>
      </c>
      <c r="BH272" s="243">
        <f>IF(N272="sníž. přenesená",J272,0)</f>
        <v>0</v>
      </c>
      <c r="BI272" s="243">
        <f>IF(N272="nulová",J272,0)</f>
        <v>0</v>
      </c>
      <c r="BJ272" s="18" t="s">
        <v>81</v>
      </c>
      <c r="BK272" s="243">
        <f>ROUND(I272*H272,2)</f>
        <v>0</v>
      </c>
      <c r="BL272" s="18" t="s">
        <v>141</v>
      </c>
      <c r="BM272" s="242" t="s">
        <v>374</v>
      </c>
    </row>
    <row r="273" s="13" customFormat="1">
      <c r="A273" s="13"/>
      <c r="B273" s="244"/>
      <c r="C273" s="245"/>
      <c r="D273" s="246" t="s">
        <v>143</v>
      </c>
      <c r="E273" s="247" t="s">
        <v>1</v>
      </c>
      <c r="F273" s="248" t="s">
        <v>365</v>
      </c>
      <c r="G273" s="245"/>
      <c r="H273" s="249">
        <v>27.814</v>
      </c>
      <c r="I273" s="250"/>
      <c r="J273" s="245"/>
      <c r="K273" s="245"/>
      <c r="L273" s="251"/>
      <c r="M273" s="252"/>
      <c r="N273" s="253"/>
      <c r="O273" s="253"/>
      <c r="P273" s="253"/>
      <c r="Q273" s="253"/>
      <c r="R273" s="253"/>
      <c r="S273" s="253"/>
      <c r="T273" s="25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5" t="s">
        <v>143</v>
      </c>
      <c r="AU273" s="255" t="s">
        <v>83</v>
      </c>
      <c r="AV273" s="13" t="s">
        <v>83</v>
      </c>
      <c r="AW273" s="13" t="s">
        <v>32</v>
      </c>
      <c r="AX273" s="13" t="s">
        <v>81</v>
      </c>
      <c r="AY273" s="255" t="s">
        <v>135</v>
      </c>
    </row>
    <row r="274" s="12" customFormat="1" ht="22.8" customHeight="1">
      <c r="A274" s="12"/>
      <c r="B274" s="214"/>
      <c r="C274" s="215"/>
      <c r="D274" s="216" t="s">
        <v>75</v>
      </c>
      <c r="E274" s="228" t="s">
        <v>375</v>
      </c>
      <c r="F274" s="228" t="s">
        <v>376</v>
      </c>
      <c r="G274" s="215"/>
      <c r="H274" s="215"/>
      <c r="I274" s="218"/>
      <c r="J274" s="229">
        <f>BK274</f>
        <v>0</v>
      </c>
      <c r="K274" s="215"/>
      <c r="L274" s="220"/>
      <c r="M274" s="221"/>
      <c r="N274" s="222"/>
      <c r="O274" s="222"/>
      <c r="P274" s="223">
        <f>P275</f>
        <v>0</v>
      </c>
      <c r="Q274" s="222"/>
      <c r="R274" s="223">
        <f>R275</f>
        <v>0</v>
      </c>
      <c r="S274" s="222"/>
      <c r="T274" s="224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5" t="s">
        <v>81</v>
      </c>
      <c r="AT274" s="226" t="s">
        <v>75</v>
      </c>
      <c r="AU274" s="226" t="s">
        <v>81</v>
      </c>
      <c r="AY274" s="225" t="s">
        <v>135</v>
      </c>
      <c r="BK274" s="227">
        <f>BK275</f>
        <v>0</v>
      </c>
    </row>
    <row r="275" s="2" customFormat="1" ht="16.5" customHeight="1">
      <c r="A275" s="39"/>
      <c r="B275" s="40"/>
      <c r="C275" s="230" t="s">
        <v>377</v>
      </c>
      <c r="D275" s="230" t="s">
        <v>137</v>
      </c>
      <c r="E275" s="231" t="s">
        <v>378</v>
      </c>
      <c r="F275" s="232" t="s">
        <v>379</v>
      </c>
      <c r="G275" s="233" t="s">
        <v>163</v>
      </c>
      <c r="H275" s="234">
        <v>28.981999999999999</v>
      </c>
      <c r="I275" s="235"/>
      <c r="J275" s="236">
        <f>ROUND(I275*H275,2)</f>
        <v>0</v>
      </c>
      <c r="K275" s="237"/>
      <c r="L275" s="45"/>
      <c r="M275" s="238" t="s">
        <v>1</v>
      </c>
      <c r="N275" s="239" t="s">
        <v>41</v>
      </c>
      <c r="O275" s="92"/>
      <c r="P275" s="240">
        <f>O275*H275</f>
        <v>0</v>
      </c>
      <c r="Q275" s="240">
        <v>0</v>
      </c>
      <c r="R275" s="240">
        <f>Q275*H275</f>
        <v>0</v>
      </c>
      <c r="S275" s="240">
        <v>0</v>
      </c>
      <c r="T275" s="24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2" t="s">
        <v>141</v>
      </c>
      <c r="AT275" s="242" t="s">
        <v>137</v>
      </c>
      <c r="AU275" s="242" t="s">
        <v>83</v>
      </c>
      <c r="AY275" s="18" t="s">
        <v>135</v>
      </c>
      <c r="BE275" s="243">
        <f>IF(N275="základní",J275,0)</f>
        <v>0</v>
      </c>
      <c r="BF275" s="243">
        <f>IF(N275="snížená",J275,0)</f>
        <v>0</v>
      </c>
      <c r="BG275" s="243">
        <f>IF(N275="zákl. přenesená",J275,0)</f>
        <v>0</v>
      </c>
      <c r="BH275" s="243">
        <f>IF(N275="sníž. přenesená",J275,0)</f>
        <v>0</v>
      </c>
      <c r="BI275" s="243">
        <f>IF(N275="nulová",J275,0)</f>
        <v>0</v>
      </c>
      <c r="BJ275" s="18" t="s">
        <v>81</v>
      </c>
      <c r="BK275" s="243">
        <f>ROUND(I275*H275,2)</f>
        <v>0</v>
      </c>
      <c r="BL275" s="18" t="s">
        <v>141</v>
      </c>
      <c r="BM275" s="242" t="s">
        <v>380</v>
      </c>
    </row>
    <row r="276" s="12" customFormat="1" ht="25.92" customHeight="1">
      <c r="A276" s="12"/>
      <c r="B276" s="214"/>
      <c r="C276" s="215"/>
      <c r="D276" s="216" t="s">
        <v>75</v>
      </c>
      <c r="E276" s="217" t="s">
        <v>381</v>
      </c>
      <c r="F276" s="217" t="s">
        <v>382</v>
      </c>
      <c r="G276" s="215"/>
      <c r="H276" s="215"/>
      <c r="I276" s="218"/>
      <c r="J276" s="219">
        <f>BK276</f>
        <v>0</v>
      </c>
      <c r="K276" s="215"/>
      <c r="L276" s="220"/>
      <c r="M276" s="221"/>
      <c r="N276" s="222"/>
      <c r="O276" s="222"/>
      <c r="P276" s="223">
        <f>P277+P285+P294+P299+P302+P339+P369+P377+P420+P449+P470+P483+P502</f>
        <v>0</v>
      </c>
      <c r="Q276" s="222"/>
      <c r="R276" s="223">
        <f>R277+R285+R294+R299+R302+R339+R369+R377+R420+R449+R470+R483+R502</f>
        <v>8.7901955699999998</v>
      </c>
      <c r="S276" s="222"/>
      <c r="T276" s="224">
        <f>T277+T285+T294+T299+T302+T339+T369+T377+T420+T449+T470+T483+T502</f>
        <v>1.3825450000000001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5" t="s">
        <v>83</v>
      </c>
      <c r="AT276" s="226" t="s">
        <v>75</v>
      </c>
      <c r="AU276" s="226" t="s">
        <v>76</v>
      </c>
      <c r="AY276" s="225" t="s">
        <v>135</v>
      </c>
      <c r="BK276" s="227">
        <f>BK277+BK285+BK294+BK299+BK302+BK339+BK369+BK377+BK420+BK449+BK470+BK483+BK502</f>
        <v>0</v>
      </c>
    </row>
    <row r="277" s="12" customFormat="1" ht="22.8" customHeight="1">
      <c r="A277" s="12"/>
      <c r="B277" s="214"/>
      <c r="C277" s="215"/>
      <c r="D277" s="216" t="s">
        <v>75</v>
      </c>
      <c r="E277" s="228" t="s">
        <v>383</v>
      </c>
      <c r="F277" s="228" t="s">
        <v>384</v>
      </c>
      <c r="G277" s="215"/>
      <c r="H277" s="215"/>
      <c r="I277" s="218"/>
      <c r="J277" s="229">
        <f>BK277</f>
        <v>0</v>
      </c>
      <c r="K277" s="215"/>
      <c r="L277" s="220"/>
      <c r="M277" s="221"/>
      <c r="N277" s="222"/>
      <c r="O277" s="222"/>
      <c r="P277" s="223">
        <f>SUM(P278:P284)</f>
        <v>0</v>
      </c>
      <c r="Q277" s="222"/>
      <c r="R277" s="223">
        <f>SUM(R278:R284)</f>
        <v>0.041316000000000006</v>
      </c>
      <c r="S277" s="222"/>
      <c r="T277" s="224">
        <f>SUM(T278:T284)</f>
        <v>0.070400000000000004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25" t="s">
        <v>83</v>
      </c>
      <c r="AT277" s="226" t="s">
        <v>75</v>
      </c>
      <c r="AU277" s="226" t="s">
        <v>81</v>
      </c>
      <c r="AY277" s="225" t="s">
        <v>135</v>
      </c>
      <c r="BK277" s="227">
        <f>SUM(BK278:BK284)</f>
        <v>0</v>
      </c>
    </row>
    <row r="278" s="2" customFormat="1" ht="21.75" customHeight="1">
      <c r="A278" s="39"/>
      <c r="B278" s="40"/>
      <c r="C278" s="230" t="s">
        <v>385</v>
      </c>
      <c r="D278" s="230" t="s">
        <v>137</v>
      </c>
      <c r="E278" s="231" t="s">
        <v>386</v>
      </c>
      <c r="F278" s="232" t="s">
        <v>387</v>
      </c>
      <c r="G278" s="233" t="s">
        <v>181</v>
      </c>
      <c r="H278" s="234">
        <v>17.600000000000001</v>
      </c>
      <c r="I278" s="235"/>
      <c r="J278" s="236">
        <f>ROUND(I278*H278,2)</f>
        <v>0</v>
      </c>
      <c r="K278" s="237"/>
      <c r="L278" s="45"/>
      <c r="M278" s="238" t="s">
        <v>1</v>
      </c>
      <c r="N278" s="239" t="s">
        <v>41</v>
      </c>
      <c r="O278" s="92"/>
      <c r="P278" s="240">
        <f>O278*H278</f>
        <v>0</v>
      </c>
      <c r="Q278" s="240">
        <v>0</v>
      </c>
      <c r="R278" s="240">
        <f>Q278*H278</f>
        <v>0</v>
      </c>
      <c r="S278" s="240">
        <v>0.0040000000000000001</v>
      </c>
      <c r="T278" s="241">
        <f>S278*H278</f>
        <v>0.070400000000000004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2" t="s">
        <v>221</v>
      </c>
      <c r="AT278" s="242" t="s">
        <v>137</v>
      </c>
      <c r="AU278" s="242" t="s">
        <v>83</v>
      </c>
      <c r="AY278" s="18" t="s">
        <v>135</v>
      </c>
      <c r="BE278" s="243">
        <f>IF(N278="základní",J278,0)</f>
        <v>0</v>
      </c>
      <c r="BF278" s="243">
        <f>IF(N278="snížená",J278,0)</f>
        <v>0</v>
      </c>
      <c r="BG278" s="243">
        <f>IF(N278="zákl. přenesená",J278,0)</f>
        <v>0</v>
      </c>
      <c r="BH278" s="243">
        <f>IF(N278="sníž. přenesená",J278,0)</f>
        <v>0</v>
      </c>
      <c r="BI278" s="243">
        <f>IF(N278="nulová",J278,0)</f>
        <v>0</v>
      </c>
      <c r="BJ278" s="18" t="s">
        <v>81</v>
      </c>
      <c r="BK278" s="243">
        <f>ROUND(I278*H278,2)</f>
        <v>0</v>
      </c>
      <c r="BL278" s="18" t="s">
        <v>221</v>
      </c>
      <c r="BM278" s="242" t="s">
        <v>388</v>
      </c>
    </row>
    <row r="279" s="13" customFormat="1">
      <c r="A279" s="13"/>
      <c r="B279" s="244"/>
      <c r="C279" s="245"/>
      <c r="D279" s="246" t="s">
        <v>143</v>
      </c>
      <c r="E279" s="247" t="s">
        <v>1</v>
      </c>
      <c r="F279" s="248" t="s">
        <v>389</v>
      </c>
      <c r="G279" s="245"/>
      <c r="H279" s="249">
        <v>17.600000000000001</v>
      </c>
      <c r="I279" s="250"/>
      <c r="J279" s="245"/>
      <c r="K279" s="245"/>
      <c r="L279" s="251"/>
      <c r="M279" s="252"/>
      <c r="N279" s="253"/>
      <c r="O279" s="253"/>
      <c r="P279" s="253"/>
      <c r="Q279" s="253"/>
      <c r="R279" s="253"/>
      <c r="S279" s="253"/>
      <c r="T279" s="254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5" t="s">
        <v>143</v>
      </c>
      <c r="AU279" s="255" t="s">
        <v>83</v>
      </c>
      <c r="AV279" s="13" t="s">
        <v>83</v>
      </c>
      <c r="AW279" s="13" t="s">
        <v>32</v>
      </c>
      <c r="AX279" s="13" t="s">
        <v>81</v>
      </c>
      <c r="AY279" s="255" t="s">
        <v>135</v>
      </c>
    </row>
    <row r="280" s="2" customFormat="1" ht="21.75" customHeight="1">
      <c r="A280" s="39"/>
      <c r="B280" s="40"/>
      <c r="C280" s="230" t="s">
        <v>390</v>
      </c>
      <c r="D280" s="230" t="s">
        <v>137</v>
      </c>
      <c r="E280" s="231" t="s">
        <v>391</v>
      </c>
      <c r="F280" s="232" t="s">
        <v>392</v>
      </c>
      <c r="G280" s="233" t="s">
        <v>181</v>
      </c>
      <c r="H280" s="234">
        <v>17.600000000000001</v>
      </c>
      <c r="I280" s="235"/>
      <c r="J280" s="236">
        <f>ROUND(I280*H280,2)</f>
        <v>0</v>
      </c>
      <c r="K280" s="237"/>
      <c r="L280" s="45"/>
      <c r="M280" s="238" t="s">
        <v>1</v>
      </c>
      <c r="N280" s="239" t="s">
        <v>41</v>
      </c>
      <c r="O280" s="92"/>
      <c r="P280" s="240">
        <f>O280*H280</f>
        <v>0</v>
      </c>
      <c r="Q280" s="240">
        <v>0.00040000000000000002</v>
      </c>
      <c r="R280" s="240">
        <f>Q280*H280</f>
        <v>0.0070400000000000011</v>
      </c>
      <c r="S280" s="240">
        <v>0</v>
      </c>
      <c r="T280" s="24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2" t="s">
        <v>221</v>
      </c>
      <c r="AT280" s="242" t="s">
        <v>137</v>
      </c>
      <c r="AU280" s="242" t="s">
        <v>83</v>
      </c>
      <c r="AY280" s="18" t="s">
        <v>135</v>
      </c>
      <c r="BE280" s="243">
        <f>IF(N280="základní",J280,0)</f>
        <v>0</v>
      </c>
      <c r="BF280" s="243">
        <f>IF(N280="snížená",J280,0)</f>
        <v>0</v>
      </c>
      <c r="BG280" s="243">
        <f>IF(N280="zákl. přenesená",J280,0)</f>
        <v>0</v>
      </c>
      <c r="BH280" s="243">
        <f>IF(N280="sníž. přenesená",J280,0)</f>
        <v>0</v>
      </c>
      <c r="BI280" s="243">
        <f>IF(N280="nulová",J280,0)</f>
        <v>0</v>
      </c>
      <c r="BJ280" s="18" t="s">
        <v>81</v>
      </c>
      <c r="BK280" s="243">
        <f>ROUND(I280*H280,2)</f>
        <v>0</v>
      </c>
      <c r="BL280" s="18" t="s">
        <v>221</v>
      </c>
      <c r="BM280" s="242" t="s">
        <v>393</v>
      </c>
    </row>
    <row r="281" s="13" customFormat="1">
      <c r="A281" s="13"/>
      <c r="B281" s="244"/>
      <c r="C281" s="245"/>
      <c r="D281" s="246" t="s">
        <v>143</v>
      </c>
      <c r="E281" s="247" t="s">
        <v>1</v>
      </c>
      <c r="F281" s="248" t="s">
        <v>394</v>
      </c>
      <c r="G281" s="245"/>
      <c r="H281" s="249">
        <v>17.600000000000001</v>
      </c>
      <c r="I281" s="250"/>
      <c r="J281" s="245"/>
      <c r="K281" s="245"/>
      <c r="L281" s="251"/>
      <c r="M281" s="252"/>
      <c r="N281" s="253"/>
      <c r="O281" s="253"/>
      <c r="P281" s="253"/>
      <c r="Q281" s="253"/>
      <c r="R281" s="253"/>
      <c r="S281" s="253"/>
      <c r="T281" s="25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5" t="s">
        <v>143</v>
      </c>
      <c r="AU281" s="255" t="s">
        <v>83</v>
      </c>
      <c r="AV281" s="13" t="s">
        <v>83</v>
      </c>
      <c r="AW281" s="13" t="s">
        <v>32</v>
      </c>
      <c r="AX281" s="13" t="s">
        <v>81</v>
      </c>
      <c r="AY281" s="255" t="s">
        <v>135</v>
      </c>
    </row>
    <row r="282" s="2" customFormat="1" ht="21.75" customHeight="1">
      <c r="A282" s="39"/>
      <c r="B282" s="40"/>
      <c r="C282" s="230" t="s">
        <v>395</v>
      </c>
      <c r="D282" s="230" t="s">
        <v>137</v>
      </c>
      <c r="E282" s="231" t="s">
        <v>396</v>
      </c>
      <c r="F282" s="232" t="s">
        <v>397</v>
      </c>
      <c r="G282" s="233" t="s">
        <v>181</v>
      </c>
      <c r="H282" s="234">
        <v>7.5999999999999996</v>
      </c>
      <c r="I282" s="235"/>
      <c r="J282" s="236">
        <f>ROUND(I282*H282,2)</f>
        <v>0</v>
      </c>
      <c r="K282" s="237"/>
      <c r="L282" s="45"/>
      <c r="M282" s="238" t="s">
        <v>1</v>
      </c>
      <c r="N282" s="239" t="s">
        <v>41</v>
      </c>
      <c r="O282" s="92"/>
      <c r="P282" s="240">
        <f>O282*H282</f>
        <v>0</v>
      </c>
      <c r="Q282" s="240">
        <v>0.0045100000000000001</v>
      </c>
      <c r="R282" s="240">
        <f>Q282*H282</f>
        <v>0.034276000000000001</v>
      </c>
      <c r="S282" s="240">
        <v>0</v>
      </c>
      <c r="T282" s="24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2" t="s">
        <v>221</v>
      </c>
      <c r="AT282" s="242" t="s">
        <v>137</v>
      </c>
      <c r="AU282" s="242" t="s">
        <v>83</v>
      </c>
      <c r="AY282" s="18" t="s">
        <v>135</v>
      </c>
      <c r="BE282" s="243">
        <f>IF(N282="základní",J282,0)</f>
        <v>0</v>
      </c>
      <c r="BF282" s="243">
        <f>IF(N282="snížená",J282,0)</f>
        <v>0</v>
      </c>
      <c r="BG282" s="243">
        <f>IF(N282="zákl. přenesená",J282,0)</f>
        <v>0</v>
      </c>
      <c r="BH282" s="243">
        <f>IF(N282="sníž. přenesená",J282,0)</f>
        <v>0</v>
      </c>
      <c r="BI282" s="243">
        <f>IF(N282="nulová",J282,0)</f>
        <v>0</v>
      </c>
      <c r="BJ282" s="18" t="s">
        <v>81</v>
      </c>
      <c r="BK282" s="243">
        <f>ROUND(I282*H282,2)</f>
        <v>0</v>
      </c>
      <c r="BL282" s="18" t="s">
        <v>221</v>
      </c>
      <c r="BM282" s="242" t="s">
        <v>398</v>
      </c>
    </row>
    <row r="283" s="13" customFormat="1">
      <c r="A283" s="13"/>
      <c r="B283" s="244"/>
      <c r="C283" s="245"/>
      <c r="D283" s="246" t="s">
        <v>143</v>
      </c>
      <c r="E283" s="247" t="s">
        <v>1</v>
      </c>
      <c r="F283" s="248" t="s">
        <v>399</v>
      </c>
      <c r="G283" s="245"/>
      <c r="H283" s="249">
        <v>7.5999999999999996</v>
      </c>
      <c r="I283" s="250"/>
      <c r="J283" s="245"/>
      <c r="K283" s="245"/>
      <c r="L283" s="251"/>
      <c r="M283" s="252"/>
      <c r="N283" s="253"/>
      <c r="O283" s="253"/>
      <c r="P283" s="253"/>
      <c r="Q283" s="253"/>
      <c r="R283" s="253"/>
      <c r="S283" s="253"/>
      <c r="T283" s="25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5" t="s">
        <v>143</v>
      </c>
      <c r="AU283" s="255" t="s">
        <v>83</v>
      </c>
      <c r="AV283" s="13" t="s">
        <v>83</v>
      </c>
      <c r="AW283" s="13" t="s">
        <v>32</v>
      </c>
      <c r="AX283" s="13" t="s">
        <v>81</v>
      </c>
      <c r="AY283" s="255" t="s">
        <v>135</v>
      </c>
    </row>
    <row r="284" s="2" customFormat="1" ht="21.75" customHeight="1">
      <c r="A284" s="39"/>
      <c r="B284" s="40"/>
      <c r="C284" s="230" t="s">
        <v>400</v>
      </c>
      <c r="D284" s="230" t="s">
        <v>137</v>
      </c>
      <c r="E284" s="231" t="s">
        <v>401</v>
      </c>
      <c r="F284" s="232" t="s">
        <v>402</v>
      </c>
      <c r="G284" s="233" t="s">
        <v>403</v>
      </c>
      <c r="H284" s="299"/>
      <c r="I284" s="235"/>
      <c r="J284" s="236">
        <f>ROUND(I284*H284,2)</f>
        <v>0</v>
      </c>
      <c r="K284" s="237"/>
      <c r="L284" s="45"/>
      <c r="M284" s="238" t="s">
        <v>1</v>
      </c>
      <c r="N284" s="239" t="s">
        <v>41</v>
      </c>
      <c r="O284" s="92"/>
      <c r="P284" s="240">
        <f>O284*H284</f>
        <v>0</v>
      </c>
      <c r="Q284" s="240">
        <v>0</v>
      </c>
      <c r="R284" s="240">
        <f>Q284*H284</f>
        <v>0</v>
      </c>
      <c r="S284" s="240">
        <v>0</v>
      </c>
      <c r="T284" s="24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2" t="s">
        <v>221</v>
      </c>
      <c r="AT284" s="242" t="s">
        <v>137</v>
      </c>
      <c r="AU284" s="242" t="s">
        <v>83</v>
      </c>
      <c r="AY284" s="18" t="s">
        <v>135</v>
      </c>
      <c r="BE284" s="243">
        <f>IF(N284="základní",J284,0)</f>
        <v>0</v>
      </c>
      <c r="BF284" s="243">
        <f>IF(N284="snížená",J284,0)</f>
        <v>0</v>
      </c>
      <c r="BG284" s="243">
        <f>IF(N284="zákl. přenesená",J284,0)</f>
        <v>0</v>
      </c>
      <c r="BH284" s="243">
        <f>IF(N284="sníž. přenesená",J284,0)</f>
        <v>0</v>
      </c>
      <c r="BI284" s="243">
        <f>IF(N284="nulová",J284,0)</f>
        <v>0</v>
      </c>
      <c r="BJ284" s="18" t="s">
        <v>81</v>
      </c>
      <c r="BK284" s="243">
        <f>ROUND(I284*H284,2)</f>
        <v>0</v>
      </c>
      <c r="BL284" s="18" t="s">
        <v>221</v>
      </c>
      <c r="BM284" s="242" t="s">
        <v>404</v>
      </c>
    </row>
    <row r="285" s="12" customFormat="1" ht="22.8" customHeight="1">
      <c r="A285" s="12"/>
      <c r="B285" s="214"/>
      <c r="C285" s="215"/>
      <c r="D285" s="216" t="s">
        <v>75</v>
      </c>
      <c r="E285" s="228" t="s">
        <v>405</v>
      </c>
      <c r="F285" s="228" t="s">
        <v>406</v>
      </c>
      <c r="G285" s="215"/>
      <c r="H285" s="215"/>
      <c r="I285" s="218"/>
      <c r="J285" s="229">
        <f>BK285</f>
        <v>0</v>
      </c>
      <c r="K285" s="215"/>
      <c r="L285" s="220"/>
      <c r="M285" s="221"/>
      <c r="N285" s="222"/>
      <c r="O285" s="222"/>
      <c r="P285" s="223">
        <f>SUM(P286:P293)</f>
        <v>0</v>
      </c>
      <c r="Q285" s="222"/>
      <c r="R285" s="223">
        <f>SUM(R286:R293)</f>
        <v>0.035904000000000005</v>
      </c>
      <c r="S285" s="222"/>
      <c r="T285" s="224">
        <f>SUM(T286:T293)</f>
        <v>0.059840000000000004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25" t="s">
        <v>83</v>
      </c>
      <c r="AT285" s="226" t="s">
        <v>75</v>
      </c>
      <c r="AU285" s="226" t="s">
        <v>81</v>
      </c>
      <c r="AY285" s="225" t="s">
        <v>135</v>
      </c>
      <c r="BK285" s="227">
        <f>SUM(BK286:BK293)</f>
        <v>0</v>
      </c>
    </row>
    <row r="286" s="2" customFormat="1" ht="21.75" customHeight="1">
      <c r="A286" s="39"/>
      <c r="B286" s="40"/>
      <c r="C286" s="230" t="s">
        <v>407</v>
      </c>
      <c r="D286" s="230" t="s">
        <v>137</v>
      </c>
      <c r="E286" s="231" t="s">
        <v>408</v>
      </c>
      <c r="F286" s="232" t="s">
        <v>409</v>
      </c>
      <c r="G286" s="233" t="s">
        <v>181</v>
      </c>
      <c r="H286" s="234">
        <v>17.600000000000001</v>
      </c>
      <c r="I286" s="235"/>
      <c r="J286" s="236">
        <f>ROUND(I286*H286,2)</f>
        <v>0</v>
      </c>
      <c r="K286" s="237"/>
      <c r="L286" s="45"/>
      <c r="M286" s="238" t="s">
        <v>1</v>
      </c>
      <c r="N286" s="239" t="s">
        <v>41</v>
      </c>
      <c r="O286" s="92"/>
      <c r="P286" s="240">
        <f>O286*H286</f>
        <v>0</v>
      </c>
      <c r="Q286" s="240">
        <v>0</v>
      </c>
      <c r="R286" s="240">
        <f>Q286*H286</f>
        <v>0</v>
      </c>
      <c r="S286" s="240">
        <v>0.0033999999999999998</v>
      </c>
      <c r="T286" s="241">
        <f>S286*H286</f>
        <v>0.059840000000000004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2" t="s">
        <v>221</v>
      </c>
      <c r="AT286" s="242" t="s">
        <v>137</v>
      </c>
      <c r="AU286" s="242" t="s">
        <v>83</v>
      </c>
      <c r="AY286" s="18" t="s">
        <v>135</v>
      </c>
      <c r="BE286" s="243">
        <f>IF(N286="základní",J286,0)</f>
        <v>0</v>
      </c>
      <c r="BF286" s="243">
        <f>IF(N286="snížená",J286,0)</f>
        <v>0</v>
      </c>
      <c r="BG286" s="243">
        <f>IF(N286="zákl. přenesená",J286,0)</f>
        <v>0</v>
      </c>
      <c r="BH286" s="243">
        <f>IF(N286="sníž. přenesená",J286,0)</f>
        <v>0</v>
      </c>
      <c r="BI286" s="243">
        <f>IF(N286="nulová",J286,0)</f>
        <v>0</v>
      </c>
      <c r="BJ286" s="18" t="s">
        <v>81</v>
      </c>
      <c r="BK286" s="243">
        <f>ROUND(I286*H286,2)</f>
        <v>0</v>
      </c>
      <c r="BL286" s="18" t="s">
        <v>221</v>
      </c>
      <c r="BM286" s="242" t="s">
        <v>410</v>
      </c>
    </row>
    <row r="287" s="13" customFormat="1">
      <c r="A287" s="13"/>
      <c r="B287" s="244"/>
      <c r="C287" s="245"/>
      <c r="D287" s="246" t="s">
        <v>143</v>
      </c>
      <c r="E287" s="247" t="s">
        <v>1</v>
      </c>
      <c r="F287" s="248" t="s">
        <v>389</v>
      </c>
      <c r="G287" s="245"/>
      <c r="H287" s="249">
        <v>17.600000000000001</v>
      </c>
      <c r="I287" s="250"/>
      <c r="J287" s="245"/>
      <c r="K287" s="245"/>
      <c r="L287" s="251"/>
      <c r="M287" s="252"/>
      <c r="N287" s="253"/>
      <c r="O287" s="253"/>
      <c r="P287" s="253"/>
      <c r="Q287" s="253"/>
      <c r="R287" s="253"/>
      <c r="S287" s="253"/>
      <c r="T287" s="254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5" t="s">
        <v>143</v>
      </c>
      <c r="AU287" s="255" t="s">
        <v>83</v>
      </c>
      <c r="AV287" s="13" t="s">
        <v>83</v>
      </c>
      <c r="AW287" s="13" t="s">
        <v>32</v>
      </c>
      <c r="AX287" s="13" t="s">
        <v>81</v>
      </c>
      <c r="AY287" s="255" t="s">
        <v>135</v>
      </c>
    </row>
    <row r="288" s="2" customFormat="1" ht="21.75" customHeight="1">
      <c r="A288" s="39"/>
      <c r="B288" s="40"/>
      <c r="C288" s="230" t="s">
        <v>411</v>
      </c>
      <c r="D288" s="230" t="s">
        <v>137</v>
      </c>
      <c r="E288" s="231" t="s">
        <v>412</v>
      </c>
      <c r="F288" s="232" t="s">
        <v>413</v>
      </c>
      <c r="G288" s="233" t="s">
        <v>181</v>
      </c>
      <c r="H288" s="234">
        <v>17.600000000000001</v>
      </c>
      <c r="I288" s="235"/>
      <c r="J288" s="236">
        <f>ROUND(I288*H288,2)</f>
        <v>0</v>
      </c>
      <c r="K288" s="237"/>
      <c r="L288" s="45"/>
      <c r="M288" s="238" t="s">
        <v>1</v>
      </c>
      <c r="N288" s="239" t="s">
        <v>41</v>
      </c>
      <c r="O288" s="92"/>
      <c r="P288" s="240">
        <f>O288*H288</f>
        <v>0</v>
      </c>
      <c r="Q288" s="240">
        <v>0</v>
      </c>
      <c r="R288" s="240">
        <f>Q288*H288</f>
        <v>0</v>
      </c>
      <c r="S288" s="240">
        <v>0</v>
      </c>
      <c r="T288" s="24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2" t="s">
        <v>221</v>
      </c>
      <c r="AT288" s="242" t="s">
        <v>137</v>
      </c>
      <c r="AU288" s="242" t="s">
        <v>83</v>
      </c>
      <c r="AY288" s="18" t="s">
        <v>135</v>
      </c>
      <c r="BE288" s="243">
        <f>IF(N288="základní",J288,0)</f>
        <v>0</v>
      </c>
      <c r="BF288" s="243">
        <f>IF(N288="snížená",J288,0)</f>
        <v>0</v>
      </c>
      <c r="BG288" s="243">
        <f>IF(N288="zákl. přenesená",J288,0)</f>
        <v>0</v>
      </c>
      <c r="BH288" s="243">
        <f>IF(N288="sníž. přenesená",J288,0)</f>
        <v>0</v>
      </c>
      <c r="BI288" s="243">
        <f>IF(N288="nulová",J288,0)</f>
        <v>0</v>
      </c>
      <c r="BJ288" s="18" t="s">
        <v>81</v>
      </c>
      <c r="BK288" s="243">
        <f>ROUND(I288*H288,2)</f>
        <v>0</v>
      </c>
      <c r="BL288" s="18" t="s">
        <v>221</v>
      </c>
      <c r="BM288" s="242" t="s">
        <v>414</v>
      </c>
    </row>
    <row r="289" s="13" customFormat="1">
      <c r="A289" s="13"/>
      <c r="B289" s="244"/>
      <c r="C289" s="245"/>
      <c r="D289" s="246" t="s">
        <v>143</v>
      </c>
      <c r="E289" s="247" t="s">
        <v>1</v>
      </c>
      <c r="F289" s="248" t="s">
        <v>389</v>
      </c>
      <c r="G289" s="245"/>
      <c r="H289" s="249">
        <v>17.600000000000001</v>
      </c>
      <c r="I289" s="250"/>
      <c r="J289" s="245"/>
      <c r="K289" s="245"/>
      <c r="L289" s="251"/>
      <c r="M289" s="252"/>
      <c r="N289" s="253"/>
      <c r="O289" s="253"/>
      <c r="P289" s="253"/>
      <c r="Q289" s="253"/>
      <c r="R289" s="253"/>
      <c r="S289" s="253"/>
      <c r="T289" s="25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5" t="s">
        <v>143</v>
      </c>
      <c r="AU289" s="255" t="s">
        <v>83</v>
      </c>
      <c r="AV289" s="13" t="s">
        <v>83</v>
      </c>
      <c r="AW289" s="13" t="s">
        <v>32</v>
      </c>
      <c r="AX289" s="13" t="s">
        <v>81</v>
      </c>
      <c r="AY289" s="255" t="s">
        <v>135</v>
      </c>
    </row>
    <row r="290" s="2" customFormat="1" ht="21.75" customHeight="1">
      <c r="A290" s="39"/>
      <c r="B290" s="40"/>
      <c r="C290" s="256" t="s">
        <v>415</v>
      </c>
      <c r="D290" s="256" t="s">
        <v>172</v>
      </c>
      <c r="E290" s="257" t="s">
        <v>416</v>
      </c>
      <c r="F290" s="258" t="s">
        <v>417</v>
      </c>
      <c r="G290" s="259" t="s">
        <v>181</v>
      </c>
      <c r="H290" s="260">
        <v>17.952000000000002</v>
      </c>
      <c r="I290" s="261"/>
      <c r="J290" s="262">
        <f>ROUND(I290*H290,2)</f>
        <v>0</v>
      </c>
      <c r="K290" s="263"/>
      <c r="L290" s="264"/>
      <c r="M290" s="265" t="s">
        <v>1</v>
      </c>
      <c r="N290" s="266" t="s">
        <v>41</v>
      </c>
      <c r="O290" s="92"/>
      <c r="P290" s="240">
        <f>O290*H290</f>
        <v>0</v>
      </c>
      <c r="Q290" s="240">
        <v>0.002</v>
      </c>
      <c r="R290" s="240">
        <f>Q290*H290</f>
        <v>0.035904000000000005</v>
      </c>
      <c r="S290" s="240">
        <v>0</v>
      </c>
      <c r="T290" s="24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2" t="s">
        <v>315</v>
      </c>
      <c r="AT290" s="242" t="s">
        <v>172</v>
      </c>
      <c r="AU290" s="242" t="s">
        <v>83</v>
      </c>
      <c r="AY290" s="18" t="s">
        <v>135</v>
      </c>
      <c r="BE290" s="243">
        <f>IF(N290="základní",J290,0)</f>
        <v>0</v>
      </c>
      <c r="BF290" s="243">
        <f>IF(N290="snížená",J290,0)</f>
        <v>0</v>
      </c>
      <c r="BG290" s="243">
        <f>IF(N290="zákl. přenesená",J290,0)</f>
        <v>0</v>
      </c>
      <c r="BH290" s="243">
        <f>IF(N290="sníž. přenesená",J290,0)</f>
        <v>0</v>
      </c>
      <c r="BI290" s="243">
        <f>IF(N290="nulová",J290,0)</f>
        <v>0</v>
      </c>
      <c r="BJ290" s="18" t="s">
        <v>81</v>
      </c>
      <c r="BK290" s="243">
        <f>ROUND(I290*H290,2)</f>
        <v>0</v>
      </c>
      <c r="BL290" s="18" t="s">
        <v>221</v>
      </c>
      <c r="BM290" s="242" t="s">
        <v>418</v>
      </c>
    </row>
    <row r="291" s="13" customFormat="1">
      <c r="A291" s="13"/>
      <c r="B291" s="244"/>
      <c r="C291" s="245"/>
      <c r="D291" s="246" t="s">
        <v>143</v>
      </c>
      <c r="E291" s="247" t="s">
        <v>1</v>
      </c>
      <c r="F291" s="248" t="s">
        <v>394</v>
      </c>
      <c r="G291" s="245"/>
      <c r="H291" s="249">
        <v>17.600000000000001</v>
      </c>
      <c r="I291" s="250"/>
      <c r="J291" s="245"/>
      <c r="K291" s="245"/>
      <c r="L291" s="251"/>
      <c r="M291" s="252"/>
      <c r="N291" s="253"/>
      <c r="O291" s="253"/>
      <c r="P291" s="253"/>
      <c r="Q291" s="253"/>
      <c r="R291" s="253"/>
      <c r="S291" s="253"/>
      <c r="T291" s="25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5" t="s">
        <v>143</v>
      </c>
      <c r="AU291" s="255" t="s">
        <v>83</v>
      </c>
      <c r="AV291" s="13" t="s">
        <v>83</v>
      </c>
      <c r="AW291" s="13" t="s">
        <v>32</v>
      </c>
      <c r="AX291" s="13" t="s">
        <v>81</v>
      </c>
      <c r="AY291" s="255" t="s">
        <v>135</v>
      </c>
    </row>
    <row r="292" s="13" customFormat="1">
      <c r="A292" s="13"/>
      <c r="B292" s="244"/>
      <c r="C292" s="245"/>
      <c r="D292" s="246" t="s">
        <v>143</v>
      </c>
      <c r="E292" s="245"/>
      <c r="F292" s="248" t="s">
        <v>419</v>
      </c>
      <c r="G292" s="245"/>
      <c r="H292" s="249">
        <v>17.952000000000002</v>
      </c>
      <c r="I292" s="250"/>
      <c r="J292" s="245"/>
      <c r="K292" s="245"/>
      <c r="L292" s="251"/>
      <c r="M292" s="252"/>
      <c r="N292" s="253"/>
      <c r="O292" s="253"/>
      <c r="P292" s="253"/>
      <c r="Q292" s="253"/>
      <c r="R292" s="253"/>
      <c r="S292" s="253"/>
      <c r="T292" s="25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5" t="s">
        <v>143</v>
      </c>
      <c r="AU292" s="255" t="s">
        <v>83</v>
      </c>
      <c r="AV292" s="13" t="s">
        <v>83</v>
      </c>
      <c r="AW292" s="13" t="s">
        <v>4</v>
      </c>
      <c r="AX292" s="13" t="s">
        <v>81</v>
      </c>
      <c r="AY292" s="255" t="s">
        <v>135</v>
      </c>
    </row>
    <row r="293" s="2" customFormat="1" ht="21.75" customHeight="1">
      <c r="A293" s="39"/>
      <c r="B293" s="40"/>
      <c r="C293" s="230" t="s">
        <v>420</v>
      </c>
      <c r="D293" s="230" t="s">
        <v>137</v>
      </c>
      <c r="E293" s="231" t="s">
        <v>421</v>
      </c>
      <c r="F293" s="232" t="s">
        <v>422</v>
      </c>
      <c r="G293" s="233" t="s">
        <v>403</v>
      </c>
      <c r="H293" s="299"/>
      <c r="I293" s="235"/>
      <c r="J293" s="236">
        <f>ROUND(I293*H293,2)</f>
        <v>0</v>
      </c>
      <c r="K293" s="237"/>
      <c r="L293" s="45"/>
      <c r="M293" s="238" t="s">
        <v>1</v>
      </c>
      <c r="N293" s="239" t="s">
        <v>41</v>
      </c>
      <c r="O293" s="92"/>
      <c r="P293" s="240">
        <f>O293*H293</f>
        <v>0</v>
      </c>
      <c r="Q293" s="240">
        <v>0</v>
      </c>
      <c r="R293" s="240">
        <f>Q293*H293</f>
        <v>0</v>
      </c>
      <c r="S293" s="240">
        <v>0</v>
      </c>
      <c r="T293" s="24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2" t="s">
        <v>221</v>
      </c>
      <c r="AT293" s="242" t="s">
        <v>137</v>
      </c>
      <c r="AU293" s="242" t="s">
        <v>83</v>
      </c>
      <c r="AY293" s="18" t="s">
        <v>135</v>
      </c>
      <c r="BE293" s="243">
        <f>IF(N293="základní",J293,0)</f>
        <v>0</v>
      </c>
      <c r="BF293" s="243">
        <f>IF(N293="snížená",J293,0)</f>
        <v>0</v>
      </c>
      <c r="BG293" s="243">
        <f>IF(N293="zákl. přenesená",J293,0)</f>
        <v>0</v>
      </c>
      <c r="BH293" s="243">
        <f>IF(N293="sníž. přenesená",J293,0)</f>
        <v>0</v>
      </c>
      <c r="BI293" s="243">
        <f>IF(N293="nulová",J293,0)</f>
        <v>0</v>
      </c>
      <c r="BJ293" s="18" t="s">
        <v>81</v>
      </c>
      <c r="BK293" s="243">
        <f>ROUND(I293*H293,2)</f>
        <v>0</v>
      </c>
      <c r="BL293" s="18" t="s">
        <v>221</v>
      </c>
      <c r="BM293" s="242" t="s">
        <v>423</v>
      </c>
    </row>
    <row r="294" s="12" customFormat="1" ht="22.8" customHeight="1">
      <c r="A294" s="12"/>
      <c r="B294" s="214"/>
      <c r="C294" s="215"/>
      <c r="D294" s="216" t="s">
        <v>75</v>
      </c>
      <c r="E294" s="228" t="s">
        <v>424</v>
      </c>
      <c r="F294" s="228" t="s">
        <v>425</v>
      </c>
      <c r="G294" s="215"/>
      <c r="H294" s="215"/>
      <c r="I294" s="218"/>
      <c r="J294" s="229">
        <f>BK294</f>
        <v>0</v>
      </c>
      <c r="K294" s="215"/>
      <c r="L294" s="220"/>
      <c r="M294" s="221"/>
      <c r="N294" s="222"/>
      <c r="O294" s="222"/>
      <c r="P294" s="223">
        <f>SUM(P295:P298)</f>
        <v>0</v>
      </c>
      <c r="Q294" s="222"/>
      <c r="R294" s="223">
        <f>SUM(R295:R298)</f>
        <v>0</v>
      </c>
      <c r="S294" s="222"/>
      <c r="T294" s="224">
        <f>SUM(T295:T298)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25" t="s">
        <v>83</v>
      </c>
      <c r="AT294" s="226" t="s">
        <v>75</v>
      </c>
      <c r="AU294" s="226" t="s">
        <v>81</v>
      </c>
      <c r="AY294" s="225" t="s">
        <v>135</v>
      </c>
      <c r="BK294" s="227">
        <f>SUM(BK295:BK298)</f>
        <v>0</v>
      </c>
    </row>
    <row r="295" s="2" customFormat="1" ht="16.5" customHeight="1">
      <c r="A295" s="39"/>
      <c r="B295" s="40"/>
      <c r="C295" s="230" t="s">
        <v>426</v>
      </c>
      <c r="D295" s="230" t="s">
        <v>137</v>
      </c>
      <c r="E295" s="231" t="s">
        <v>427</v>
      </c>
      <c r="F295" s="232" t="s">
        <v>428</v>
      </c>
      <c r="G295" s="233" t="s">
        <v>429</v>
      </c>
      <c r="H295" s="234">
        <v>1</v>
      </c>
      <c r="I295" s="235"/>
      <c r="J295" s="236">
        <f>ROUND(I295*H295,2)</f>
        <v>0</v>
      </c>
      <c r="K295" s="237"/>
      <c r="L295" s="45"/>
      <c r="M295" s="238" t="s">
        <v>1</v>
      </c>
      <c r="N295" s="239" t="s">
        <v>41</v>
      </c>
      <c r="O295" s="92"/>
      <c r="P295" s="240">
        <f>O295*H295</f>
        <v>0</v>
      </c>
      <c r="Q295" s="240">
        <v>0</v>
      </c>
      <c r="R295" s="240">
        <f>Q295*H295</f>
        <v>0</v>
      </c>
      <c r="S295" s="240">
        <v>0</v>
      </c>
      <c r="T295" s="24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2" t="s">
        <v>221</v>
      </c>
      <c r="AT295" s="242" t="s">
        <v>137</v>
      </c>
      <c r="AU295" s="242" t="s">
        <v>83</v>
      </c>
      <c r="AY295" s="18" t="s">
        <v>135</v>
      </c>
      <c r="BE295" s="243">
        <f>IF(N295="základní",J295,0)</f>
        <v>0</v>
      </c>
      <c r="BF295" s="243">
        <f>IF(N295="snížená",J295,0)</f>
        <v>0</v>
      </c>
      <c r="BG295" s="243">
        <f>IF(N295="zákl. přenesená",J295,0)</f>
        <v>0</v>
      </c>
      <c r="BH295" s="243">
        <f>IF(N295="sníž. přenesená",J295,0)</f>
        <v>0</v>
      </c>
      <c r="BI295" s="243">
        <f>IF(N295="nulová",J295,0)</f>
        <v>0</v>
      </c>
      <c r="BJ295" s="18" t="s">
        <v>81</v>
      </c>
      <c r="BK295" s="243">
        <f>ROUND(I295*H295,2)</f>
        <v>0</v>
      </c>
      <c r="BL295" s="18" t="s">
        <v>221</v>
      </c>
      <c r="BM295" s="242" t="s">
        <v>430</v>
      </c>
    </row>
    <row r="296" s="13" customFormat="1">
      <c r="A296" s="13"/>
      <c r="B296" s="244"/>
      <c r="C296" s="245"/>
      <c r="D296" s="246" t="s">
        <v>143</v>
      </c>
      <c r="E296" s="247" t="s">
        <v>1</v>
      </c>
      <c r="F296" s="248" t="s">
        <v>81</v>
      </c>
      <c r="G296" s="245"/>
      <c r="H296" s="249">
        <v>1</v>
      </c>
      <c r="I296" s="250"/>
      <c r="J296" s="245"/>
      <c r="K296" s="245"/>
      <c r="L296" s="251"/>
      <c r="M296" s="252"/>
      <c r="N296" s="253"/>
      <c r="O296" s="253"/>
      <c r="P296" s="253"/>
      <c r="Q296" s="253"/>
      <c r="R296" s="253"/>
      <c r="S296" s="253"/>
      <c r="T296" s="25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5" t="s">
        <v>143</v>
      </c>
      <c r="AU296" s="255" t="s">
        <v>83</v>
      </c>
      <c r="AV296" s="13" t="s">
        <v>83</v>
      </c>
      <c r="AW296" s="13" t="s">
        <v>32</v>
      </c>
      <c r="AX296" s="13" t="s">
        <v>81</v>
      </c>
      <c r="AY296" s="255" t="s">
        <v>135</v>
      </c>
    </row>
    <row r="297" s="2" customFormat="1" ht="16.5" customHeight="1">
      <c r="A297" s="39"/>
      <c r="B297" s="40"/>
      <c r="C297" s="230" t="s">
        <v>431</v>
      </c>
      <c r="D297" s="230" t="s">
        <v>137</v>
      </c>
      <c r="E297" s="231" t="s">
        <v>432</v>
      </c>
      <c r="F297" s="232" t="s">
        <v>433</v>
      </c>
      <c r="G297" s="233" t="s">
        <v>429</v>
      </c>
      <c r="H297" s="234">
        <v>1</v>
      </c>
      <c r="I297" s="235"/>
      <c r="J297" s="236">
        <f>ROUND(I297*H297,2)</f>
        <v>0</v>
      </c>
      <c r="K297" s="237"/>
      <c r="L297" s="45"/>
      <c r="M297" s="238" t="s">
        <v>1</v>
      </c>
      <c r="N297" s="239" t="s">
        <v>41</v>
      </c>
      <c r="O297" s="92"/>
      <c r="P297" s="240">
        <f>O297*H297</f>
        <v>0</v>
      </c>
      <c r="Q297" s="240">
        <v>0</v>
      </c>
      <c r="R297" s="240">
        <f>Q297*H297</f>
        <v>0</v>
      </c>
      <c r="S297" s="240">
        <v>0</v>
      </c>
      <c r="T297" s="24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2" t="s">
        <v>221</v>
      </c>
      <c r="AT297" s="242" t="s">
        <v>137</v>
      </c>
      <c r="AU297" s="242" t="s">
        <v>83</v>
      </c>
      <c r="AY297" s="18" t="s">
        <v>135</v>
      </c>
      <c r="BE297" s="243">
        <f>IF(N297="základní",J297,0)</f>
        <v>0</v>
      </c>
      <c r="BF297" s="243">
        <f>IF(N297="snížená",J297,0)</f>
        <v>0</v>
      </c>
      <c r="BG297" s="243">
        <f>IF(N297="zákl. přenesená",J297,0)</f>
        <v>0</v>
      </c>
      <c r="BH297" s="243">
        <f>IF(N297="sníž. přenesená",J297,0)</f>
        <v>0</v>
      </c>
      <c r="BI297" s="243">
        <f>IF(N297="nulová",J297,0)</f>
        <v>0</v>
      </c>
      <c r="BJ297" s="18" t="s">
        <v>81</v>
      </c>
      <c r="BK297" s="243">
        <f>ROUND(I297*H297,2)</f>
        <v>0</v>
      </c>
      <c r="BL297" s="18" t="s">
        <v>221</v>
      </c>
      <c r="BM297" s="242" t="s">
        <v>434</v>
      </c>
    </row>
    <row r="298" s="13" customFormat="1">
      <c r="A298" s="13"/>
      <c r="B298" s="244"/>
      <c r="C298" s="245"/>
      <c r="D298" s="246" t="s">
        <v>143</v>
      </c>
      <c r="E298" s="247" t="s">
        <v>1</v>
      </c>
      <c r="F298" s="248" t="s">
        <v>81</v>
      </c>
      <c r="G298" s="245"/>
      <c r="H298" s="249">
        <v>1</v>
      </c>
      <c r="I298" s="250"/>
      <c r="J298" s="245"/>
      <c r="K298" s="245"/>
      <c r="L298" s="251"/>
      <c r="M298" s="252"/>
      <c r="N298" s="253"/>
      <c r="O298" s="253"/>
      <c r="P298" s="253"/>
      <c r="Q298" s="253"/>
      <c r="R298" s="253"/>
      <c r="S298" s="253"/>
      <c r="T298" s="254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5" t="s">
        <v>143</v>
      </c>
      <c r="AU298" s="255" t="s">
        <v>83</v>
      </c>
      <c r="AV298" s="13" t="s">
        <v>83</v>
      </c>
      <c r="AW298" s="13" t="s">
        <v>32</v>
      </c>
      <c r="AX298" s="13" t="s">
        <v>81</v>
      </c>
      <c r="AY298" s="255" t="s">
        <v>135</v>
      </c>
    </row>
    <row r="299" s="12" customFormat="1" ht="22.8" customHeight="1">
      <c r="A299" s="12"/>
      <c r="B299" s="214"/>
      <c r="C299" s="215"/>
      <c r="D299" s="216" t="s">
        <v>75</v>
      </c>
      <c r="E299" s="228" t="s">
        <v>435</v>
      </c>
      <c r="F299" s="228" t="s">
        <v>436</v>
      </c>
      <c r="G299" s="215"/>
      <c r="H299" s="215"/>
      <c r="I299" s="218"/>
      <c r="J299" s="229">
        <f>BK299</f>
        <v>0</v>
      </c>
      <c r="K299" s="215"/>
      <c r="L299" s="220"/>
      <c r="M299" s="221"/>
      <c r="N299" s="222"/>
      <c r="O299" s="222"/>
      <c r="P299" s="223">
        <f>SUM(P300:P301)</f>
        <v>0</v>
      </c>
      <c r="Q299" s="222"/>
      <c r="R299" s="223">
        <f>SUM(R300:R301)</f>
        <v>0</v>
      </c>
      <c r="S299" s="222"/>
      <c r="T299" s="224">
        <f>SUM(T300:T301)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25" t="s">
        <v>83</v>
      </c>
      <c r="AT299" s="226" t="s">
        <v>75</v>
      </c>
      <c r="AU299" s="226" t="s">
        <v>81</v>
      </c>
      <c r="AY299" s="225" t="s">
        <v>135</v>
      </c>
      <c r="BK299" s="227">
        <f>SUM(BK300:BK301)</f>
        <v>0</v>
      </c>
    </row>
    <row r="300" s="2" customFormat="1" ht="16.5" customHeight="1">
      <c r="A300" s="39"/>
      <c r="B300" s="40"/>
      <c r="C300" s="230" t="s">
        <v>437</v>
      </c>
      <c r="D300" s="230" t="s">
        <v>137</v>
      </c>
      <c r="E300" s="231" t="s">
        <v>438</v>
      </c>
      <c r="F300" s="232" t="s">
        <v>439</v>
      </c>
      <c r="G300" s="233" t="s">
        <v>429</v>
      </c>
      <c r="H300" s="234">
        <v>1</v>
      </c>
      <c r="I300" s="235"/>
      <c r="J300" s="236">
        <f>ROUND(I300*H300,2)</f>
        <v>0</v>
      </c>
      <c r="K300" s="237"/>
      <c r="L300" s="45"/>
      <c r="M300" s="238" t="s">
        <v>1</v>
      </c>
      <c r="N300" s="239" t="s">
        <v>41</v>
      </c>
      <c r="O300" s="92"/>
      <c r="P300" s="240">
        <f>O300*H300</f>
        <v>0</v>
      </c>
      <c r="Q300" s="240">
        <v>0</v>
      </c>
      <c r="R300" s="240">
        <f>Q300*H300</f>
        <v>0</v>
      </c>
      <c r="S300" s="240">
        <v>0</v>
      </c>
      <c r="T300" s="24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42" t="s">
        <v>221</v>
      </c>
      <c r="AT300" s="242" t="s">
        <v>137</v>
      </c>
      <c r="AU300" s="242" t="s">
        <v>83</v>
      </c>
      <c r="AY300" s="18" t="s">
        <v>135</v>
      </c>
      <c r="BE300" s="243">
        <f>IF(N300="základní",J300,0)</f>
        <v>0</v>
      </c>
      <c r="BF300" s="243">
        <f>IF(N300="snížená",J300,0)</f>
        <v>0</v>
      </c>
      <c r="BG300" s="243">
        <f>IF(N300="zákl. přenesená",J300,0)</f>
        <v>0</v>
      </c>
      <c r="BH300" s="243">
        <f>IF(N300="sníž. přenesená",J300,0)</f>
        <v>0</v>
      </c>
      <c r="BI300" s="243">
        <f>IF(N300="nulová",J300,0)</f>
        <v>0</v>
      </c>
      <c r="BJ300" s="18" t="s">
        <v>81</v>
      </c>
      <c r="BK300" s="243">
        <f>ROUND(I300*H300,2)</f>
        <v>0</v>
      </c>
      <c r="BL300" s="18" t="s">
        <v>221</v>
      </c>
      <c r="BM300" s="242" t="s">
        <v>440</v>
      </c>
    </row>
    <row r="301" s="13" customFormat="1">
      <c r="A301" s="13"/>
      <c r="B301" s="244"/>
      <c r="C301" s="245"/>
      <c r="D301" s="246" t="s">
        <v>143</v>
      </c>
      <c r="E301" s="247" t="s">
        <v>1</v>
      </c>
      <c r="F301" s="248" t="s">
        <v>81</v>
      </c>
      <c r="G301" s="245"/>
      <c r="H301" s="249">
        <v>1</v>
      </c>
      <c r="I301" s="250"/>
      <c r="J301" s="245"/>
      <c r="K301" s="245"/>
      <c r="L301" s="251"/>
      <c r="M301" s="252"/>
      <c r="N301" s="253"/>
      <c r="O301" s="253"/>
      <c r="P301" s="253"/>
      <c r="Q301" s="253"/>
      <c r="R301" s="253"/>
      <c r="S301" s="253"/>
      <c r="T301" s="254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5" t="s">
        <v>143</v>
      </c>
      <c r="AU301" s="255" t="s">
        <v>83</v>
      </c>
      <c r="AV301" s="13" t="s">
        <v>83</v>
      </c>
      <c r="AW301" s="13" t="s">
        <v>32</v>
      </c>
      <c r="AX301" s="13" t="s">
        <v>81</v>
      </c>
      <c r="AY301" s="255" t="s">
        <v>135</v>
      </c>
    </row>
    <row r="302" s="12" customFormat="1" ht="22.8" customHeight="1">
      <c r="A302" s="12"/>
      <c r="B302" s="214"/>
      <c r="C302" s="215"/>
      <c r="D302" s="216" t="s">
        <v>75</v>
      </c>
      <c r="E302" s="228" t="s">
        <v>441</v>
      </c>
      <c r="F302" s="228" t="s">
        <v>442</v>
      </c>
      <c r="G302" s="215"/>
      <c r="H302" s="215"/>
      <c r="I302" s="218"/>
      <c r="J302" s="229">
        <f>BK302</f>
        <v>0</v>
      </c>
      <c r="K302" s="215"/>
      <c r="L302" s="220"/>
      <c r="M302" s="221"/>
      <c r="N302" s="222"/>
      <c r="O302" s="222"/>
      <c r="P302" s="223">
        <f>SUM(P303:P338)</f>
        <v>0</v>
      </c>
      <c r="Q302" s="222"/>
      <c r="R302" s="223">
        <f>SUM(R303:R338)</f>
        <v>1.1767813500000002</v>
      </c>
      <c r="S302" s="222"/>
      <c r="T302" s="224">
        <f>SUM(T303:T338)</f>
        <v>0.97722500000000001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25" t="s">
        <v>83</v>
      </c>
      <c r="AT302" s="226" t="s">
        <v>75</v>
      </c>
      <c r="AU302" s="226" t="s">
        <v>81</v>
      </c>
      <c r="AY302" s="225" t="s">
        <v>135</v>
      </c>
      <c r="BK302" s="227">
        <f>SUM(BK303:BK338)</f>
        <v>0</v>
      </c>
    </row>
    <row r="303" s="2" customFormat="1" ht="16.5" customHeight="1">
      <c r="A303" s="39"/>
      <c r="B303" s="40"/>
      <c r="C303" s="230" t="s">
        <v>443</v>
      </c>
      <c r="D303" s="230" t="s">
        <v>137</v>
      </c>
      <c r="E303" s="231" t="s">
        <v>444</v>
      </c>
      <c r="F303" s="232" t="s">
        <v>445</v>
      </c>
      <c r="G303" s="233" t="s">
        <v>200</v>
      </c>
      <c r="H303" s="234">
        <v>20.649999999999999</v>
      </c>
      <c r="I303" s="235"/>
      <c r="J303" s="236">
        <f>ROUND(I303*H303,2)</f>
        <v>0</v>
      </c>
      <c r="K303" s="237"/>
      <c r="L303" s="45"/>
      <c r="M303" s="238" t="s">
        <v>1</v>
      </c>
      <c r="N303" s="239" t="s">
        <v>41</v>
      </c>
      <c r="O303" s="92"/>
      <c r="P303" s="240">
        <f>O303*H303</f>
        <v>0</v>
      </c>
      <c r="Q303" s="240">
        <v>0.00017000000000000001</v>
      </c>
      <c r="R303" s="240">
        <f>Q303*H303</f>
        <v>0.0035105000000000002</v>
      </c>
      <c r="S303" s="240">
        <v>0</v>
      </c>
      <c r="T303" s="24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42" t="s">
        <v>221</v>
      </c>
      <c r="AT303" s="242" t="s">
        <v>137</v>
      </c>
      <c r="AU303" s="242" t="s">
        <v>83</v>
      </c>
      <c r="AY303" s="18" t="s">
        <v>135</v>
      </c>
      <c r="BE303" s="243">
        <f>IF(N303="základní",J303,0)</f>
        <v>0</v>
      </c>
      <c r="BF303" s="243">
        <f>IF(N303="snížená",J303,0)</f>
        <v>0</v>
      </c>
      <c r="BG303" s="243">
        <f>IF(N303="zákl. přenesená",J303,0)</f>
        <v>0</v>
      </c>
      <c r="BH303" s="243">
        <f>IF(N303="sníž. přenesená",J303,0)</f>
        <v>0</v>
      </c>
      <c r="BI303" s="243">
        <f>IF(N303="nulová",J303,0)</f>
        <v>0</v>
      </c>
      <c r="BJ303" s="18" t="s">
        <v>81</v>
      </c>
      <c r="BK303" s="243">
        <f>ROUND(I303*H303,2)</f>
        <v>0</v>
      </c>
      <c r="BL303" s="18" t="s">
        <v>221</v>
      </c>
      <c r="BM303" s="242" t="s">
        <v>446</v>
      </c>
    </row>
    <row r="304" s="13" customFormat="1">
      <c r="A304" s="13"/>
      <c r="B304" s="244"/>
      <c r="C304" s="245"/>
      <c r="D304" s="246" t="s">
        <v>143</v>
      </c>
      <c r="E304" s="247" t="s">
        <v>1</v>
      </c>
      <c r="F304" s="248" t="s">
        <v>447</v>
      </c>
      <c r="G304" s="245"/>
      <c r="H304" s="249">
        <v>20.649999999999999</v>
      </c>
      <c r="I304" s="250"/>
      <c r="J304" s="245"/>
      <c r="K304" s="245"/>
      <c r="L304" s="251"/>
      <c r="M304" s="252"/>
      <c r="N304" s="253"/>
      <c r="O304" s="253"/>
      <c r="P304" s="253"/>
      <c r="Q304" s="253"/>
      <c r="R304" s="253"/>
      <c r="S304" s="253"/>
      <c r="T304" s="25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5" t="s">
        <v>143</v>
      </c>
      <c r="AU304" s="255" t="s">
        <v>83</v>
      </c>
      <c r="AV304" s="13" t="s">
        <v>83</v>
      </c>
      <c r="AW304" s="13" t="s">
        <v>32</v>
      </c>
      <c r="AX304" s="13" t="s">
        <v>81</v>
      </c>
      <c r="AY304" s="255" t="s">
        <v>135</v>
      </c>
    </row>
    <row r="305" s="2" customFormat="1" ht="21.75" customHeight="1">
      <c r="A305" s="39"/>
      <c r="B305" s="40"/>
      <c r="C305" s="230" t="s">
        <v>448</v>
      </c>
      <c r="D305" s="230" t="s">
        <v>137</v>
      </c>
      <c r="E305" s="231" t="s">
        <v>449</v>
      </c>
      <c r="F305" s="232" t="s">
        <v>450</v>
      </c>
      <c r="G305" s="233" t="s">
        <v>181</v>
      </c>
      <c r="H305" s="234">
        <v>18.742000000000001</v>
      </c>
      <c r="I305" s="235"/>
      <c r="J305" s="236">
        <f>ROUND(I305*H305,2)</f>
        <v>0</v>
      </c>
      <c r="K305" s="237"/>
      <c r="L305" s="45"/>
      <c r="M305" s="238" t="s">
        <v>1</v>
      </c>
      <c r="N305" s="239" t="s">
        <v>41</v>
      </c>
      <c r="O305" s="92"/>
      <c r="P305" s="240">
        <f>O305*H305</f>
        <v>0</v>
      </c>
      <c r="Q305" s="240">
        <v>0.012880000000000001</v>
      </c>
      <c r="R305" s="240">
        <f>Q305*H305</f>
        <v>0.24139696000000002</v>
      </c>
      <c r="S305" s="240">
        <v>0</v>
      </c>
      <c r="T305" s="24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2" t="s">
        <v>221</v>
      </c>
      <c r="AT305" s="242" t="s">
        <v>137</v>
      </c>
      <c r="AU305" s="242" t="s">
        <v>83</v>
      </c>
      <c r="AY305" s="18" t="s">
        <v>135</v>
      </c>
      <c r="BE305" s="243">
        <f>IF(N305="základní",J305,0)</f>
        <v>0</v>
      </c>
      <c r="BF305" s="243">
        <f>IF(N305="snížená",J305,0)</f>
        <v>0</v>
      </c>
      <c r="BG305" s="243">
        <f>IF(N305="zákl. přenesená",J305,0)</f>
        <v>0</v>
      </c>
      <c r="BH305" s="243">
        <f>IF(N305="sníž. přenesená",J305,0)</f>
        <v>0</v>
      </c>
      <c r="BI305" s="243">
        <f>IF(N305="nulová",J305,0)</f>
        <v>0</v>
      </c>
      <c r="BJ305" s="18" t="s">
        <v>81</v>
      </c>
      <c r="BK305" s="243">
        <f>ROUND(I305*H305,2)</f>
        <v>0</v>
      </c>
      <c r="BL305" s="18" t="s">
        <v>221</v>
      </c>
      <c r="BM305" s="242" t="s">
        <v>451</v>
      </c>
    </row>
    <row r="306" s="13" customFormat="1">
      <c r="A306" s="13"/>
      <c r="B306" s="244"/>
      <c r="C306" s="245"/>
      <c r="D306" s="246" t="s">
        <v>143</v>
      </c>
      <c r="E306" s="247" t="s">
        <v>1</v>
      </c>
      <c r="F306" s="248" t="s">
        <v>452</v>
      </c>
      <c r="G306" s="245"/>
      <c r="H306" s="249">
        <v>3.3319999999999999</v>
      </c>
      <c r="I306" s="250"/>
      <c r="J306" s="245"/>
      <c r="K306" s="245"/>
      <c r="L306" s="251"/>
      <c r="M306" s="252"/>
      <c r="N306" s="253"/>
      <c r="O306" s="253"/>
      <c r="P306" s="253"/>
      <c r="Q306" s="253"/>
      <c r="R306" s="253"/>
      <c r="S306" s="253"/>
      <c r="T306" s="25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5" t="s">
        <v>143</v>
      </c>
      <c r="AU306" s="255" t="s">
        <v>83</v>
      </c>
      <c r="AV306" s="13" t="s">
        <v>83</v>
      </c>
      <c r="AW306" s="13" t="s">
        <v>32</v>
      </c>
      <c r="AX306" s="13" t="s">
        <v>76</v>
      </c>
      <c r="AY306" s="255" t="s">
        <v>135</v>
      </c>
    </row>
    <row r="307" s="13" customFormat="1">
      <c r="A307" s="13"/>
      <c r="B307" s="244"/>
      <c r="C307" s="245"/>
      <c r="D307" s="246" t="s">
        <v>143</v>
      </c>
      <c r="E307" s="247" t="s">
        <v>1</v>
      </c>
      <c r="F307" s="248" t="s">
        <v>453</v>
      </c>
      <c r="G307" s="245"/>
      <c r="H307" s="249">
        <v>3.145</v>
      </c>
      <c r="I307" s="250"/>
      <c r="J307" s="245"/>
      <c r="K307" s="245"/>
      <c r="L307" s="251"/>
      <c r="M307" s="252"/>
      <c r="N307" s="253"/>
      <c r="O307" s="253"/>
      <c r="P307" s="253"/>
      <c r="Q307" s="253"/>
      <c r="R307" s="253"/>
      <c r="S307" s="253"/>
      <c r="T307" s="25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5" t="s">
        <v>143</v>
      </c>
      <c r="AU307" s="255" t="s">
        <v>83</v>
      </c>
      <c r="AV307" s="13" t="s">
        <v>83</v>
      </c>
      <c r="AW307" s="13" t="s">
        <v>32</v>
      </c>
      <c r="AX307" s="13" t="s">
        <v>76</v>
      </c>
      <c r="AY307" s="255" t="s">
        <v>135</v>
      </c>
    </row>
    <row r="308" s="13" customFormat="1">
      <c r="A308" s="13"/>
      <c r="B308" s="244"/>
      <c r="C308" s="245"/>
      <c r="D308" s="246" t="s">
        <v>143</v>
      </c>
      <c r="E308" s="247" t="s">
        <v>1</v>
      </c>
      <c r="F308" s="248" t="s">
        <v>454</v>
      </c>
      <c r="G308" s="245"/>
      <c r="H308" s="249">
        <v>8.2449999999999992</v>
      </c>
      <c r="I308" s="250"/>
      <c r="J308" s="245"/>
      <c r="K308" s="245"/>
      <c r="L308" s="251"/>
      <c r="M308" s="252"/>
      <c r="N308" s="253"/>
      <c r="O308" s="253"/>
      <c r="P308" s="253"/>
      <c r="Q308" s="253"/>
      <c r="R308" s="253"/>
      <c r="S308" s="253"/>
      <c r="T308" s="254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5" t="s">
        <v>143</v>
      </c>
      <c r="AU308" s="255" t="s">
        <v>83</v>
      </c>
      <c r="AV308" s="13" t="s">
        <v>83</v>
      </c>
      <c r="AW308" s="13" t="s">
        <v>32</v>
      </c>
      <c r="AX308" s="13" t="s">
        <v>76</v>
      </c>
      <c r="AY308" s="255" t="s">
        <v>135</v>
      </c>
    </row>
    <row r="309" s="13" customFormat="1">
      <c r="A309" s="13"/>
      <c r="B309" s="244"/>
      <c r="C309" s="245"/>
      <c r="D309" s="246" t="s">
        <v>143</v>
      </c>
      <c r="E309" s="247" t="s">
        <v>1</v>
      </c>
      <c r="F309" s="248" t="s">
        <v>455</v>
      </c>
      <c r="G309" s="245"/>
      <c r="H309" s="249">
        <v>2.6549999999999998</v>
      </c>
      <c r="I309" s="250"/>
      <c r="J309" s="245"/>
      <c r="K309" s="245"/>
      <c r="L309" s="251"/>
      <c r="M309" s="252"/>
      <c r="N309" s="253"/>
      <c r="O309" s="253"/>
      <c r="P309" s="253"/>
      <c r="Q309" s="253"/>
      <c r="R309" s="253"/>
      <c r="S309" s="253"/>
      <c r="T309" s="254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5" t="s">
        <v>143</v>
      </c>
      <c r="AU309" s="255" t="s">
        <v>83</v>
      </c>
      <c r="AV309" s="13" t="s">
        <v>83</v>
      </c>
      <c r="AW309" s="13" t="s">
        <v>32</v>
      </c>
      <c r="AX309" s="13" t="s">
        <v>76</v>
      </c>
      <c r="AY309" s="255" t="s">
        <v>135</v>
      </c>
    </row>
    <row r="310" s="13" customFormat="1">
      <c r="A310" s="13"/>
      <c r="B310" s="244"/>
      <c r="C310" s="245"/>
      <c r="D310" s="246" t="s">
        <v>143</v>
      </c>
      <c r="E310" s="247" t="s">
        <v>1</v>
      </c>
      <c r="F310" s="248" t="s">
        <v>456</v>
      </c>
      <c r="G310" s="245"/>
      <c r="H310" s="249">
        <v>1.365</v>
      </c>
      <c r="I310" s="250"/>
      <c r="J310" s="245"/>
      <c r="K310" s="245"/>
      <c r="L310" s="251"/>
      <c r="M310" s="252"/>
      <c r="N310" s="253"/>
      <c r="O310" s="253"/>
      <c r="P310" s="253"/>
      <c r="Q310" s="253"/>
      <c r="R310" s="253"/>
      <c r="S310" s="253"/>
      <c r="T310" s="25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55" t="s">
        <v>143</v>
      </c>
      <c r="AU310" s="255" t="s">
        <v>83</v>
      </c>
      <c r="AV310" s="13" t="s">
        <v>83</v>
      </c>
      <c r="AW310" s="13" t="s">
        <v>32</v>
      </c>
      <c r="AX310" s="13" t="s">
        <v>76</v>
      </c>
      <c r="AY310" s="255" t="s">
        <v>135</v>
      </c>
    </row>
    <row r="311" s="14" customFormat="1">
      <c r="A311" s="14"/>
      <c r="B311" s="267"/>
      <c r="C311" s="268"/>
      <c r="D311" s="246" t="s">
        <v>143</v>
      </c>
      <c r="E311" s="269" t="s">
        <v>1</v>
      </c>
      <c r="F311" s="270" t="s">
        <v>457</v>
      </c>
      <c r="G311" s="268"/>
      <c r="H311" s="271">
        <v>18.742000000000001</v>
      </c>
      <c r="I311" s="272"/>
      <c r="J311" s="268"/>
      <c r="K311" s="268"/>
      <c r="L311" s="273"/>
      <c r="M311" s="274"/>
      <c r="N311" s="275"/>
      <c r="O311" s="275"/>
      <c r="P311" s="275"/>
      <c r="Q311" s="275"/>
      <c r="R311" s="275"/>
      <c r="S311" s="275"/>
      <c r="T311" s="27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77" t="s">
        <v>143</v>
      </c>
      <c r="AU311" s="277" t="s">
        <v>83</v>
      </c>
      <c r="AV311" s="14" t="s">
        <v>141</v>
      </c>
      <c r="AW311" s="14" t="s">
        <v>32</v>
      </c>
      <c r="AX311" s="14" t="s">
        <v>81</v>
      </c>
      <c r="AY311" s="277" t="s">
        <v>135</v>
      </c>
    </row>
    <row r="312" s="2" customFormat="1" ht="16.5" customHeight="1">
      <c r="A312" s="39"/>
      <c r="B312" s="40"/>
      <c r="C312" s="230" t="s">
        <v>458</v>
      </c>
      <c r="D312" s="230" t="s">
        <v>137</v>
      </c>
      <c r="E312" s="231" t="s">
        <v>459</v>
      </c>
      <c r="F312" s="232" t="s">
        <v>460</v>
      </c>
      <c r="G312" s="233" t="s">
        <v>181</v>
      </c>
      <c r="H312" s="234">
        <v>18.742000000000001</v>
      </c>
      <c r="I312" s="235"/>
      <c r="J312" s="236">
        <f>ROUND(I312*H312,2)</f>
        <v>0</v>
      </c>
      <c r="K312" s="237"/>
      <c r="L312" s="45"/>
      <c r="M312" s="238" t="s">
        <v>1</v>
      </c>
      <c r="N312" s="239" t="s">
        <v>41</v>
      </c>
      <c r="O312" s="92"/>
      <c r="P312" s="240">
        <f>O312*H312</f>
        <v>0</v>
      </c>
      <c r="Q312" s="240">
        <v>0.00010000000000000001</v>
      </c>
      <c r="R312" s="240">
        <f>Q312*H312</f>
        <v>0.0018742000000000001</v>
      </c>
      <c r="S312" s="240">
        <v>0</v>
      </c>
      <c r="T312" s="24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42" t="s">
        <v>221</v>
      </c>
      <c r="AT312" s="242" t="s">
        <v>137</v>
      </c>
      <c r="AU312" s="242" t="s">
        <v>83</v>
      </c>
      <c r="AY312" s="18" t="s">
        <v>135</v>
      </c>
      <c r="BE312" s="243">
        <f>IF(N312="základní",J312,0)</f>
        <v>0</v>
      </c>
      <c r="BF312" s="243">
        <f>IF(N312="snížená",J312,0)</f>
        <v>0</v>
      </c>
      <c r="BG312" s="243">
        <f>IF(N312="zákl. přenesená",J312,0)</f>
        <v>0</v>
      </c>
      <c r="BH312" s="243">
        <f>IF(N312="sníž. přenesená",J312,0)</f>
        <v>0</v>
      </c>
      <c r="BI312" s="243">
        <f>IF(N312="nulová",J312,0)</f>
        <v>0</v>
      </c>
      <c r="BJ312" s="18" t="s">
        <v>81</v>
      </c>
      <c r="BK312" s="243">
        <f>ROUND(I312*H312,2)</f>
        <v>0</v>
      </c>
      <c r="BL312" s="18" t="s">
        <v>221</v>
      </c>
      <c r="BM312" s="242" t="s">
        <v>461</v>
      </c>
    </row>
    <row r="313" s="13" customFormat="1">
      <c r="A313" s="13"/>
      <c r="B313" s="244"/>
      <c r="C313" s="245"/>
      <c r="D313" s="246" t="s">
        <v>143</v>
      </c>
      <c r="E313" s="247" t="s">
        <v>1</v>
      </c>
      <c r="F313" s="248" t="s">
        <v>462</v>
      </c>
      <c r="G313" s="245"/>
      <c r="H313" s="249">
        <v>18.742000000000001</v>
      </c>
      <c r="I313" s="250"/>
      <c r="J313" s="245"/>
      <c r="K313" s="245"/>
      <c r="L313" s="251"/>
      <c r="M313" s="252"/>
      <c r="N313" s="253"/>
      <c r="O313" s="253"/>
      <c r="P313" s="253"/>
      <c r="Q313" s="253"/>
      <c r="R313" s="253"/>
      <c r="S313" s="253"/>
      <c r="T313" s="254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5" t="s">
        <v>143</v>
      </c>
      <c r="AU313" s="255" t="s">
        <v>83</v>
      </c>
      <c r="AV313" s="13" t="s">
        <v>83</v>
      </c>
      <c r="AW313" s="13" t="s">
        <v>32</v>
      </c>
      <c r="AX313" s="13" t="s">
        <v>81</v>
      </c>
      <c r="AY313" s="255" t="s">
        <v>135</v>
      </c>
    </row>
    <row r="314" s="2" customFormat="1" ht="21.75" customHeight="1">
      <c r="A314" s="39"/>
      <c r="B314" s="40"/>
      <c r="C314" s="230" t="s">
        <v>463</v>
      </c>
      <c r="D314" s="230" t="s">
        <v>137</v>
      </c>
      <c r="E314" s="231" t="s">
        <v>464</v>
      </c>
      <c r="F314" s="232" t="s">
        <v>465</v>
      </c>
      <c r="G314" s="233" t="s">
        <v>181</v>
      </c>
      <c r="H314" s="234">
        <v>33.276000000000003</v>
      </c>
      <c r="I314" s="235"/>
      <c r="J314" s="236">
        <f>ROUND(I314*H314,2)</f>
        <v>0</v>
      </c>
      <c r="K314" s="237"/>
      <c r="L314" s="45"/>
      <c r="M314" s="238" t="s">
        <v>1</v>
      </c>
      <c r="N314" s="239" t="s">
        <v>41</v>
      </c>
      <c r="O314" s="92"/>
      <c r="P314" s="240">
        <f>O314*H314</f>
        <v>0</v>
      </c>
      <c r="Q314" s="240">
        <v>0.01217</v>
      </c>
      <c r="R314" s="240">
        <f>Q314*H314</f>
        <v>0.40496892000000007</v>
      </c>
      <c r="S314" s="240">
        <v>0</v>
      </c>
      <c r="T314" s="24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2" t="s">
        <v>221</v>
      </c>
      <c r="AT314" s="242" t="s">
        <v>137</v>
      </c>
      <c r="AU314" s="242" t="s">
        <v>83</v>
      </c>
      <c r="AY314" s="18" t="s">
        <v>135</v>
      </c>
      <c r="BE314" s="243">
        <f>IF(N314="základní",J314,0)</f>
        <v>0</v>
      </c>
      <c r="BF314" s="243">
        <f>IF(N314="snížená",J314,0)</f>
        <v>0</v>
      </c>
      <c r="BG314" s="243">
        <f>IF(N314="zákl. přenesená",J314,0)</f>
        <v>0</v>
      </c>
      <c r="BH314" s="243">
        <f>IF(N314="sníž. přenesená",J314,0)</f>
        <v>0</v>
      </c>
      <c r="BI314" s="243">
        <f>IF(N314="nulová",J314,0)</f>
        <v>0</v>
      </c>
      <c r="BJ314" s="18" t="s">
        <v>81</v>
      </c>
      <c r="BK314" s="243">
        <f>ROUND(I314*H314,2)</f>
        <v>0</v>
      </c>
      <c r="BL314" s="18" t="s">
        <v>221</v>
      </c>
      <c r="BM314" s="242" t="s">
        <v>466</v>
      </c>
    </row>
    <row r="315" s="13" customFormat="1">
      <c r="A315" s="13"/>
      <c r="B315" s="244"/>
      <c r="C315" s="245"/>
      <c r="D315" s="246" t="s">
        <v>143</v>
      </c>
      <c r="E315" s="247" t="s">
        <v>1</v>
      </c>
      <c r="F315" s="248" t="s">
        <v>467</v>
      </c>
      <c r="G315" s="245"/>
      <c r="H315" s="249">
        <v>2.7029999999999998</v>
      </c>
      <c r="I315" s="250"/>
      <c r="J315" s="245"/>
      <c r="K315" s="245"/>
      <c r="L315" s="251"/>
      <c r="M315" s="252"/>
      <c r="N315" s="253"/>
      <c r="O315" s="253"/>
      <c r="P315" s="253"/>
      <c r="Q315" s="253"/>
      <c r="R315" s="253"/>
      <c r="S315" s="253"/>
      <c r="T315" s="25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5" t="s">
        <v>143</v>
      </c>
      <c r="AU315" s="255" t="s">
        <v>83</v>
      </c>
      <c r="AV315" s="13" t="s">
        <v>83</v>
      </c>
      <c r="AW315" s="13" t="s">
        <v>32</v>
      </c>
      <c r="AX315" s="13" t="s">
        <v>76</v>
      </c>
      <c r="AY315" s="255" t="s">
        <v>135</v>
      </c>
    </row>
    <row r="316" s="13" customFormat="1">
      <c r="A316" s="13"/>
      <c r="B316" s="244"/>
      <c r="C316" s="245"/>
      <c r="D316" s="246" t="s">
        <v>143</v>
      </c>
      <c r="E316" s="247" t="s">
        <v>1</v>
      </c>
      <c r="F316" s="248" t="s">
        <v>468</v>
      </c>
      <c r="G316" s="245"/>
      <c r="H316" s="249">
        <v>3.3210000000000002</v>
      </c>
      <c r="I316" s="250"/>
      <c r="J316" s="245"/>
      <c r="K316" s="245"/>
      <c r="L316" s="251"/>
      <c r="M316" s="252"/>
      <c r="N316" s="253"/>
      <c r="O316" s="253"/>
      <c r="P316" s="253"/>
      <c r="Q316" s="253"/>
      <c r="R316" s="253"/>
      <c r="S316" s="253"/>
      <c r="T316" s="25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5" t="s">
        <v>143</v>
      </c>
      <c r="AU316" s="255" t="s">
        <v>83</v>
      </c>
      <c r="AV316" s="13" t="s">
        <v>83</v>
      </c>
      <c r="AW316" s="13" t="s">
        <v>32</v>
      </c>
      <c r="AX316" s="13" t="s">
        <v>76</v>
      </c>
      <c r="AY316" s="255" t="s">
        <v>135</v>
      </c>
    </row>
    <row r="317" s="13" customFormat="1">
      <c r="A317" s="13"/>
      <c r="B317" s="244"/>
      <c r="C317" s="245"/>
      <c r="D317" s="246" t="s">
        <v>143</v>
      </c>
      <c r="E317" s="247" t="s">
        <v>1</v>
      </c>
      <c r="F317" s="248" t="s">
        <v>469</v>
      </c>
      <c r="G317" s="245"/>
      <c r="H317" s="249">
        <v>4.2560000000000002</v>
      </c>
      <c r="I317" s="250"/>
      <c r="J317" s="245"/>
      <c r="K317" s="245"/>
      <c r="L317" s="251"/>
      <c r="M317" s="252"/>
      <c r="N317" s="253"/>
      <c r="O317" s="253"/>
      <c r="P317" s="253"/>
      <c r="Q317" s="253"/>
      <c r="R317" s="253"/>
      <c r="S317" s="253"/>
      <c r="T317" s="254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5" t="s">
        <v>143</v>
      </c>
      <c r="AU317" s="255" t="s">
        <v>83</v>
      </c>
      <c r="AV317" s="13" t="s">
        <v>83</v>
      </c>
      <c r="AW317" s="13" t="s">
        <v>32</v>
      </c>
      <c r="AX317" s="13" t="s">
        <v>76</v>
      </c>
      <c r="AY317" s="255" t="s">
        <v>135</v>
      </c>
    </row>
    <row r="318" s="13" customFormat="1">
      <c r="A318" s="13"/>
      <c r="B318" s="244"/>
      <c r="C318" s="245"/>
      <c r="D318" s="246" t="s">
        <v>143</v>
      </c>
      <c r="E318" s="247" t="s">
        <v>1</v>
      </c>
      <c r="F318" s="248" t="s">
        <v>470</v>
      </c>
      <c r="G318" s="245"/>
      <c r="H318" s="249">
        <v>4.7359999999999998</v>
      </c>
      <c r="I318" s="250"/>
      <c r="J318" s="245"/>
      <c r="K318" s="245"/>
      <c r="L318" s="251"/>
      <c r="M318" s="252"/>
      <c r="N318" s="253"/>
      <c r="O318" s="253"/>
      <c r="P318" s="253"/>
      <c r="Q318" s="253"/>
      <c r="R318" s="253"/>
      <c r="S318" s="253"/>
      <c r="T318" s="25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5" t="s">
        <v>143</v>
      </c>
      <c r="AU318" s="255" t="s">
        <v>83</v>
      </c>
      <c r="AV318" s="13" t="s">
        <v>83</v>
      </c>
      <c r="AW318" s="13" t="s">
        <v>32</v>
      </c>
      <c r="AX318" s="13" t="s">
        <v>76</v>
      </c>
      <c r="AY318" s="255" t="s">
        <v>135</v>
      </c>
    </row>
    <row r="319" s="13" customFormat="1">
      <c r="A319" s="13"/>
      <c r="B319" s="244"/>
      <c r="C319" s="245"/>
      <c r="D319" s="246" t="s">
        <v>143</v>
      </c>
      <c r="E319" s="247" t="s">
        <v>1</v>
      </c>
      <c r="F319" s="248" t="s">
        <v>471</v>
      </c>
      <c r="G319" s="245"/>
      <c r="H319" s="249">
        <v>13.763</v>
      </c>
      <c r="I319" s="250"/>
      <c r="J319" s="245"/>
      <c r="K319" s="245"/>
      <c r="L319" s="251"/>
      <c r="M319" s="252"/>
      <c r="N319" s="253"/>
      <c r="O319" s="253"/>
      <c r="P319" s="253"/>
      <c r="Q319" s="253"/>
      <c r="R319" s="253"/>
      <c r="S319" s="253"/>
      <c r="T319" s="25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5" t="s">
        <v>143</v>
      </c>
      <c r="AU319" s="255" t="s">
        <v>83</v>
      </c>
      <c r="AV319" s="13" t="s">
        <v>83</v>
      </c>
      <c r="AW319" s="13" t="s">
        <v>32</v>
      </c>
      <c r="AX319" s="13" t="s">
        <v>76</v>
      </c>
      <c r="AY319" s="255" t="s">
        <v>135</v>
      </c>
    </row>
    <row r="320" s="13" customFormat="1">
      <c r="A320" s="13"/>
      <c r="B320" s="244"/>
      <c r="C320" s="245"/>
      <c r="D320" s="246" t="s">
        <v>143</v>
      </c>
      <c r="E320" s="247" t="s">
        <v>1</v>
      </c>
      <c r="F320" s="248" t="s">
        <v>472</v>
      </c>
      <c r="G320" s="245"/>
      <c r="H320" s="249">
        <v>4.4969999999999999</v>
      </c>
      <c r="I320" s="250"/>
      <c r="J320" s="245"/>
      <c r="K320" s="245"/>
      <c r="L320" s="251"/>
      <c r="M320" s="252"/>
      <c r="N320" s="253"/>
      <c r="O320" s="253"/>
      <c r="P320" s="253"/>
      <c r="Q320" s="253"/>
      <c r="R320" s="253"/>
      <c r="S320" s="253"/>
      <c r="T320" s="254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5" t="s">
        <v>143</v>
      </c>
      <c r="AU320" s="255" t="s">
        <v>83</v>
      </c>
      <c r="AV320" s="13" t="s">
        <v>83</v>
      </c>
      <c r="AW320" s="13" t="s">
        <v>32</v>
      </c>
      <c r="AX320" s="13" t="s">
        <v>76</v>
      </c>
      <c r="AY320" s="255" t="s">
        <v>135</v>
      </c>
    </row>
    <row r="321" s="14" customFormat="1">
      <c r="A321" s="14"/>
      <c r="B321" s="267"/>
      <c r="C321" s="268"/>
      <c r="D321" s="246" t="s">
        <v>143</v>
      </c>
      <c r="E321" s="269" t="s">
        <v>1</v>
      </c>
      <c r="F321" s="270" t="s">
        <v>190</v>
      </c>
      <c r="G321" s="268"/>
      <c r="H321" s="271">
        <v>33.276000000000003</v>
      </c>
      <c r="I321" s="272"/>
      <c r="J321" s="268"/>
      <c r="K321" s="268"/>
      <c r="L321" s="273"/>
      <c r="M321" s="274"/>
      <c r="N321" s="275"/>
      <c r="O321" s="275"/>
      <c r="P321" s="275"/>
      <c r="Q321" s="275"/>
      <c r="R321" s="275"/>
      <c r="S321" s="275"/>
      <c r="T321" s="27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77" t="s">
        <v>143</v>
      </c>
      <c r="AU321" s="277" t="s">
        <v>83</v>
      </c>
      <c r="AV321" s="14" t="s">
        <v>141</v>
      </c>
      <c r="AW321" s="14" t="s">
        <v>32</v>
      </c>
      <c r="AX321" s="14" t="s">
        <v>81</v>
      </c>
      <c r="AY321" s="277" t="s">
        <v>135</v>
      </c>
    </row>
    <row r="322" s="2" customFormat="1" ht="16.5" customHeight="1">
      <c r="A322" s="39"/>
      <c r="B322" s="40"/>
      <c r="C322" s="230" t="s">
        <v>473</v>
      </c>
      <c r="D322" s="230" t="s">
        <v>137</v>
      </c>
      <c r="E322" s="231" t="s">
        <v>474</v>
      </c>
      <c r="F322" s="232" t="s">
        <v>475</v>
      </c>
      <c r="G322" s="233" t="s">
        <v>181</v>
      </c>
      <c r="H322" s="234">
        <v>11</v>
      </c>
      <c r="I322" s="235"/>
      <c r="J322" s="236">
        <f>ROUND(I322*H322,2)</f>
        <v>0</v>
      </c>
      <c r="K322" s="237"/>
      <c r="L322" s="45"/>
      <c r="M322" s="238" t="s">
        <v>1</v>
      </c>
      <c r="N322" s="239" t="s">
        <v>41</v>
      </c>
      <c r="O322" s="92"/>
      <c r="P322" s="240">
        <f>O322*H322</f>
        <v>0</v>
      </c>
      <c r="Q322" s="240">
        <v>0</v>
      </c>
      <c r="R322" s="240">
        <f>Q322*H322</f>
        <v>0</v>
      </c>
      <c r="S322" s="240">
        <v>0.017860000000000001</v>
      </c>
      <c r="T322" s="241">
        <f>S322*H322</f>
        <v>0.19646000000000002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2" t="s">
        <v>221</v>
      </c>
      <c r="AT322" s="242" t="s">
        <v>137</v>
      </c>
      <c r="AU322" s="242" t="s">
        <v>83</v>
      </c>
      <c r="AY322" s="18" t="s">
        <v>135</v>
      </c>
      <c r="BE322" s="243">
        <f>IF(N322="základní",J322,0)</f>
        <v>0</v>
      </c>
      <c r="BF322" s="243">
        <f>IF(N322="snížená",J322,0)</f>
        <v>0</v>
      </c>
      <c r="BG322" s="243">
        <f>IF(N322="zákl. přenesená",J322,0)</f>
        <v>0</v>
      </c>
      <c r="BH322" s="243">
        <f>IF(N322="sníž. přenesená",J322,0)</f>
        <v>0</v>
      </c>
      <c r="BI322" s="243">
        <f>IF(N322="nulová",J322,0)</f>
        <v>0</v>
      </c>
      <c r="BJ322" s="18" t="s">
        <v>81</v>
      </c>
      <c r="BK322" s="243">
        <f>ROUND(I322*H322,2)</f>
        <v>0</v>
      </c>
      <c r="BL322" s="18" t="s">
        <v>221</v>
      </c>
      <c r="BM322" s="242" t="s">
        <v>476</v>
      </c>
    </row>
    <row r="323" s="13" customFormat="1">
      <c r="A323" s="13"/>
      <c r="B323" s="244"/>
      <c r="C323" s="245"/>
      <c r="D323" s="246" t="s">
        <v>143</v>
      </c>
      <c r="E323" s="247" t="s">
        <v>1</v>
      </c>
      <c r="F323" s="248" t="s">
        <v>477</v>
      </c>
      <c r="G323" s="245"/>
      <c r="H323" s="249">
        <v>11</v>
      </c>
      <c r="I323" s="250"/>
      <c r="J323" s="245"/>
      <c r="K323" s="245"/>
      <c r="L323" s="251"/>
      <c r="M323" s="252"/>
      <c r="N323" s="253"/>
      <c r="O323" s="253"/>
      <c r="P323" s="253"/>
      <c r="Q323" s="253"/>
      <c r="R323" s="253"/>
      <c r="S323" s="253"/>
      <c r="T323" s="254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5" t="s">
        <v>143</v>
      </c>
      <c r="AU323" s="255" t="s">
        <v>83</v>
      </c>
      <c r="AV323" s="13" t="s">
        <v>83</v>
      </c>
      <c r="AW323" s="13" t="s">
        <v>32</v>
      </c>
      <c r="AX323" s="13" t="s">
        <v>81</v>
      </c>
      <c r="AY323" s="255" t="s">
        <v>135</v>
      </c>
    </row>
    <row r="324" s="2" customFormat="1" ht="21.75" customHeight="1">
      <c r="A324" s="39"/>
      <c r="B324" s="40"/>
      <c r="C324" s="230" t="s">
        <v>478</v>
      </c>
      <c r="D324" s="230" t="s">
        <v>137</v>
      </c>
      <c r="E324" s="231" t="s">
        <v>479</v>
      </c>
      <c r="F324" s="232" t="s">
        <v>480</v>
      </c>
      <c r="G324" s="233" t="s">
        <v>250</v>
      </c>
      <c r="H324" s="234">
        <v>3</v>
      </c>
      <c r="I324" s="235"/>
      <c r="J324" s="236">
        <f>ROUND(I324*H324,2)</f>
        <v>0</v>
      </c>
      <c r="K324" s="237"/>
      <c r="L324" s="45"/>
      <c r="M324" s="238" t="s">
        <v>1</v>
      </c>
      <c r="N324" s="239" t="s">
        <v>41</v>
      </c>
      <c r="O324" s="92"/>
      <c r="P324" s="240">
        <f>O324*H324</f>
        <v>0</v>
      </c>
      <c r="Q324" s="240">
        <v>0.00064000000000000005</v>
      </c>
      <c r="R324" s="240">
        <f>Q324*H324</f>
        <v>0.0019200000000000003</v>
      </c>
      <c r="S324" s="240">
        <v>0.0022000000000000001</v>
      </c>
      <c r="T324" s="241">
        <f>S324*H324</f>
        <v>0.0066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2" t="s">
        <v>221</v>
      </c>
      <c r="AT324" s="242" t="s">
        <v>137</v>
      </c>
      <c r="AU324" s="242" t="s">
        <v>83</v>
      </c>
      <c r="AY324" s="18" t="s">
        <v>135</v>
      </c>
      <c r="BE324" s="243">
        <f>IF(N324="základní",J324,0)</f>
        <v>0</v>
      </c>
      <c r="BF324" s="243">
        <f>IF(N324="snížená",J324,0)</f>
        <v>0</v>
      </c>
      <c r="BG324" s="243">
        <f>IF(N324="zákl. přenesená",J324,0)</f>
        <v>0</v>
      </c>
      <c r="BH324" s="243">
        <f>IF(N324="sníž. přenesená",J324,0)</f>
        <v>0</v>
      </c>
      <c r="BI324" s="243">
        <f>IF(N324="nulová",J324,0)</f>
        <v>0</v>
      </c>
      <c r="BJ324" s="18" t="s">
        <v>81</v>
      </c>
      <c r="BK324" s="243">
        <f>ROUND(I324*H324,2)</f>
        <v>0</v>
      </c>
      <c r="BL324" s="18" t="s">
        <v>221</v>
      </c>
      <c r="BM324" s="242" t="s">
        <v>481</v>
      </c>
    </row>
    <row r="325" s="13" customFormat="1">
      <c r="A325" s="13"/>
      <c r="B325" s="244"/>
      <c r="C325" s="245"/>
      <c r="D325" s="246" t="s">
        <v>143</v>
      </c>
      <c r="E325" s="247" t="s">
        <v>1</v>
      </c>
      <c r="F325" s="248" t="s">
        <v>149</v>
      </c>
      <c r="G325" s="245"/>
      <c r="H325" s="249">
        <v>3</v>
      </c>
      <c r="I325" s="250"/>
      <c r="J325" s="245"/>
      <c r="K325" s="245"/>
      <c r="L325" s="251"/>
      <c r="M325" s="252"/>
      <c r="N325" s="253"/>
      <c r="O325" s="253"/>
      <c r="P325" s="253"/>
      <c r="Q325" s="253"/>
      <c r="R325" s="253"/>
      <c r="S325" s="253"/>
      <c r="T325" s="25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5" t="s">
        <v>143</v>
      </c>
      <c r="AU325" s="255" t="s">
        <v>83</v>
      </c>
      <c r="AV325" s="13" t="s">
        <v>83</v>
      </c>
      <c r="AW325" s="13" t="s">
        <v>32</v>
      </c>
      <c r="AX325" s="13" t="s">
        <v>81</v>
      </c>
      <c r="AY325" s="255" t="s">
        <v>135</v>
      </c>
    </row>
    <row r="326" s="2" customFormat="1" ht="16.5" customHeight="1">
      <c r="A326" s="39"/>
      <c r="B326" s="40"/>
      <c r="C326" s="230" t="s">
        <v>482</v>
      </c>
      <c r="D326" s="230" t="s">
        <v>137</v>
      </c>
      <c r="E326" s="231" t="s">
        <v>483</v>
      </c>
      <c r="F326" s="232" t="s">
        <v>484</v>
      </c>
      <c r="G326" s="233" t="s">
        <v>181</v>
      </c>
      <c r="H326" s="234">
        <v>8.0700000000000003</v>
      </c>
      <c r="I326" s="235"/>
      <c r="J326" s="236">
        <f>ROUND(I326*H326,2)</f>
        <v>0</v>
      </c>
      <c r="K326" s="237"/>
      <c r="L326" s="45"/>
      <c r="M326" s="238" t="s">
        <v>1</v>
      </c>
      <c r="N326" s="239" t="s">
        <v>41</v>
      </c>
      <c r="O326" s="92"/>
      <c r="P326" s="240">
        <f>O326*H326</f>
        <v>0</v>
      </c>
      <c r="Q326" s="240">
        <v>0.01221</v>
      </c>
      <c r="R326" s="240">
        <f>Q326*H326</f>
        <v>0.098534700000000003</v>
      </c>
      <c r="S326" s="240">
        <v>0</v>
      </c>
      <c r="T326" s="24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2" t="s">
        <v>221</v>
      </c>
      <c r="AT326" s="242" t="s">
        <v>137</v>
      </c>
      <c r="AU326" s="242" t="s">
        <v>83</v>
      </c>
      <c r="AY326" s="18" t="s">
        <v>135</v>
      </c>
      <c r="BE326" s="243">
        <f>IF(N326="základní",J326,0)</f>
        <v>0</v>
      </c>
      <c r="BF326" s="243">
        <f>IF(N326="snížená",J326,0)</f>
        <v>0</v>
      </c>
      <c r="BG326" s="243">
        <f>IF(N326="zákl. přenesená",J326,0)</f>
        <v>0</v>
      </c>
      <c r="BH326" s="243">
        <f>IF(N326="sníž. přenesená",J326,0)</f>
        <v>0</v>
      </c>
      <c r="BI326" s="243">
        <f>IF(N326="nulová",J326,0)</f>
        <v>0</v>
      </c>
      <c r="BJ326" s="18" t="s">
        <v>81</v>
      </c>
      <c r="BK326" s="243">
        <f>ROUND(I326*H326,2)</f>
        <v>0</v>
      </c>
      <c r="BL326" s="18" t="s">
        <v>221</v>
      </c>
      <c r="BM326" s="242" t="s">
        <v>485</v>
      </c>
    </row>
    <row r="327" s="13" customFormat="1">
      <c r="A327" s="13"/>
      <c r="B327" s="244"/>
      <c r="C327" s="245"/>
      <c r="D327" s="246" t="s">
        <v>143</v>
      </c>
      <c r="E327" s="247" t="s">
        <v>1</v>
      </c>
      <c r="F327" s="248" t="s">
        <v>486</v>
      </c>
      <c r="G327" s="245"/>
      <c r="H327" s="249">
        <v>8.0700000000000003</v>
      </c>
      <c r="I327" s="250"/>
      <c r="J327" s="245"/>
      <c r="K327" s="245"/>
      <c r="L327" s="251"/>
      <c r="M327" s="252"/>
      <c r="N327" s="253"/>
      <c r="O327" s="253"/>
      <c r="P327" s="253"/>
      <c r="Q327" s="253"/>
      <c r="R327" s="253"/>
      <c r="S327" s="253"/>
      <c r="T327" s="25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5" t="s">
        <v>143</v>
      </c>
      <c r="AU327" s="255" t="s">
        <v>83</v>
      </c>
      <c r="AV327" s="13" t="s">
        <v>83</v>
      </c>
      <c r="AW327" s="13" t="s">
        <v>32</v>
      </c>
      <c r="AX327" s="13" t="s">
        <v>81</v>
      </c>
      <c r="AY327" s="255" t="s">
        <v>135</v>
      </c>
    </row>
    <row r="328" s="2" customFormat="1" ht="16.5" customHeight="1">
      <c r="A328" s="39"/>
      <c r="B328" s="40"/>
      <c r="C328" s="230" t="s">
        <v>487</v>
      </c>
      <c r="D328" s="230" t="s">
        <v>137</v>
      </c>
      <c r="E328" s="231" t="s">
        <v>488</v>
      </c>
      <c r="F328" s="232" t="s">
        <v>489</v>
      </c>
      <c r="G328" s="233" t="s">
        <v>250</v>
      </c>
      <c r="H328" s="234">
        <v>5</v>
      </c>
      <c r="I328" s="235"/>
      <c r="J328" s="236">
        <f>ROUND(I328*H328,2)</f>
        <v>0</v>
      </c>
      <c r="K328" s="237"/>
      <c r="L328" s="45"/>
      <c r="M328" s="238" t="s">
        <v>1</v>
      </c>
      <c r="N328" s="239" t="s">
        <v>41</v>
      </c>
      <c r="O328" s="92"/>
      <c r="P328" s="240">
        <f>O328*H328</f>
        <v>0</v>
      </c>
      <c r="Q328" s="240">
        <v>0.0058599999999999998</v>
      </c>
      <c r="R328" s="240">
        <f>Q328*H328</f>
        <v>0.0293</v>
      </c>
      <c r="S328" s="240">
        <v>0.0049500000000000004</v>
      </c>
      <c r="T328" s="241">
        <f>S328*H328</f>
        <v>0.024750000000000001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42" t="s">
        <v>141</v>
      </c>
      <c r="AT328" s="242" t="s">
        <v>137</v>
      </c>
      <c r="AU328" s="242" t="s">
        <v>83</v>
      </c>
      <c r="AY328" s="18" t="s">
        <v>135</v>
      </c>
      <c r="BE328" s="243">
        <f>IF(N328="základní",J328,0)</f>
        <v>0</v>
      </c>
      <c r="BF328" s="243">
        <f>IF(N328="snížená",J328,0)</f>
        <v>0</v>
      </c>
      <c r="BG328" s="243">
        <f>IF(N328="zákl. přenesená",J328,0)</f>
        <v>0</v>
      </c>
      <c r="BH328" s="243">
        <f>IF(N328="sníž. přenesená",J328,0)</f>
        <v>0</v>
      </c>
      <c r="BI328" s="243">
        <f>IF(N328="nulová",J328,0)</f>
        <v>0</v>
      </c>
      <c r="BJ328" s="18" t="s">
        <v>81</v>
      </c>
      <c r="BK328" s="243">
        <f>ROUND(I328*H328,2)</f>
        <v>0</v>
      </c>
      <c r="BL328" s="18" t="s">
        <v>141</v>
      </c>
      <c r="BM328" s="242" t="s">
        <v>490</v>
      </c>
    </row>
    <row r="329" s="13" customFormat="1">
      <c r="A329" s="13"/>
      <c r="B329" s="244"/>
      <c r="C329" s="245"/>
      <c r="D329" s="246" t="s">
        <v>143</v>
      </c>
      <c r="E329" s="247" t="s">
        <v>1</v>
      </c>
      <c r="F329" s="248" t="s">
        <v>156</v>
      </c>
      <c r="G329" s="245"/>
      <c r="H329" s="249">
        <v>5</v>
      </c>
      <c r="I329" s="250"/>
      <c r="J329" s="245"/>
      <c r="K329" s="245"/>
      <c r="L329" s="251"/>
      <c r="M329" s="252"/>
      <c r="N329" s="253"/>
      <c r="O329" s="253"/>
      <c r="P329" s="253"/>
      <c r="Q329" s="253"/>
      <c r="R329" s="253"/>
      <c r="S329" s="253"/>
      <c r="T329" s="254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5" t="s">
        <v>143</v>
      </c>
      <c r="AU329" s="255" t="s">
        <v>83</v>
      </c>
      <c r="AV329" s="13" t="s">
        <v>83</v>
      </c>
      <c r="AW329" s="13" t="s">
        <v>32</v>
      </c>
      <c r="AX329" s="13" t="s">
        <v>81</v>
      </c>
      <c r="AY329" s="255" t="s">
        <v>135</v>
      </c>
    </row>
    <row r="330" s="2" customFormat="1" ht="21.75" customHeight="1">
      <c r="A330" s="39"/>
      <c r="B330" s="40"/>
      <c r="C330" s="230" t="s">
        <v>491</v>
      </c>
      <c r="D330" s="230" t="s">
        <v>137</v>
      </c>
      <c r="E330" s="231" t="s">
        <v>492</v>
      </c>
      <c r="F330" s="232" t="s">
        <v>493</v>
      </c>
      <c r="G330" s="233" t="s">
        <v>181</v>
      </c>
      <c r="H330" s="234">
        <v>13.723000000000001</v>
      </c>
      <c r="I330" s="235"/>
      <c r="J330" s="236">
        <f>ROUND(I330*H330,2)</f>
        <v>0</v>
      </c>
      <c r="K330" s="237"/>
      <c r="L330" s="45"/>
      <c r="M330" s="238" t="s">
        <v>1</v>
      </c>
      <c r="N330" s="239" t="s">
        <v>41</v>
      </c>
      <c r="O330" s="92"/>
      <c r="P330" s="240">
        <f>O330*H330</f>
        <v>0</v>
      </c>
      <c r="Q330" s="240">
        <v>0.017090000000000001</v>
      </c>
      <c r="R330" s="240">
        <f>Q330*H330</f>
        <v>0.23452607000000003</v>
      </c>
      <c r="S330" s="240">
        <v>0</v>
      </c>
      <c r="T330" s="24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42" t="s">
        <v>221</v>
      </c>
      <c r="AT330" s="242" t="s">
        <v>137</v>
      </c>
      <c r="AU330" s="242" t="s">
        <v>83</v>
      </c>
      <c r="AY330" s="18" t="s">
        <v>135</v>
      </c>
      <c r="BE330" s="243">
        <f>IF(N330="základní",J330,0)</f>
        <v>0</v>
      </c>
      <c r="BF330" s="243">
        <f>IF(N330="snížená",J330,0)</f>
        <v>0</v>
      </c>
      <c r="BG330" s="243">
        <f>IF(N330="zákl. přenesená",J330,0)</f>
        <v>0</v>
      </c>
      <c r="BH330" s="243">
        <f>IF(N330="sníž. přenesená",J330,0)</f>
        <v>0</v>
      </c>
      <c r="BI330" s="243">
        <f>IF(N330="nulová",J330,0)</f>
        <v>0</v>
      </c>
      <c r="BJ330" s="18" t="s">
        <v>81</v>
      </c>
      <c r="BK330" s="243">
        <f>ROUND(I330*H330,2)</f>
        <v>0</v>
      </c>
      <c r="BL330" s="18" t="s">
        <v>221</v>
      </c>
      <c r="BM330" s="242" t="s">
        <v>494</v>
      </c>
    </row>
    <row r="331" s="13" customFormat="1">
      <c r="A331" s="13"/>
      <c r="B331" s="244"/>
      <c r="C331" s="245"/>
      <c r="D331" s="246" t="s">
        <v>143</v>
      </c>
      <c r="E331" s="247" t="s">
        <v>1</v>
      </c>
      <c r="F331" s="248" t="s">
        <v>495</v>
      </c>
      <c r="G331" s="245"/>
      <c r="H331" s="249">
        <v>13.723000000000001</v>
      </c>
      <c r="I331" s="250"/>
      <c r="J331" s="245"/>
      <c r="K331" s="245"/>
      <c r="L331" s="251"/>
      <c r="M331" s="252"/>
      <c r="N331" s="253"/>
      <c r="O331" s="253"/>
      <c r="P331" s="253"/>
      <c r="Q331" s="253"/>
      <c r="R331" s="253"/>
      <c r="S331" s="253"/>
      <c r="T331" s="254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5" t="s">
        <v>143</v>
      </c>
      <c r="AU331" s="255" t="s">
        <v>83</v>
      </c>
      <c r="AV331" s="13" t="s">
        <v>83</v>
      </c>
      <c r="AW331" s="13" t="s">
        <v>32</v>
      </c>
      <c r="AX331" s="13" t="s">
        <v>81</v>
      </c>
      <c r="AY331" s="255" t="s">
        <v>135</v>
      </c>
    </row>
    <row r="332" s="2" customFormat="1" ht="21.75" customHeight="1">
      <c r="A332" s="39"/>
      <c r="B332" s="40"/>
      <c r="C332" s="230" t="s">
        <v>496</v>
      </c>
      <c r="D332" s="230" t="s">
        <v>137</v>
      </c>
      <c r="E332" s="231" t="s">
        <v>497</v>
      </c>
      <c r="F332" s="232" t="s">
        <v>498</v>
      </c>
      <c r="G332" s="233" t="s">
        <v>250</v>
      </c>
      <c r="H332" s="234">
        <v>5</v>
      </c>
      <c r="I332" s="235"/>
      <c r="J332" s="236">
        <f>ROUND(I332*H332,2)</f>
        <v>0</v>
      </c>
      <c r="K332" s="237"/>
      <c r="L332" s="45"/>
      <c r="M332" s="238" t="s">
        <v>1</v>
      </c>
      <c r="N332" s="239" t="s">
        <v>41</v>
      </c>
      <c r="O332" s="92"/>
      <c r="P332" s="240">
        <f>O332*H332</f>
        <v>0</v>
      </c>
      <c r="Q332" s="240">
        <v>0.032149999999999998</v>
      </c>
      <c r="R332" s="240">
        <f>Q332*H332</f>
        <v>0.16075</v>
      </c>
      <c r="S332" s="240">
        <v>0</v>
      </c>
      <c r="T332" s="24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42" t="s">
        <v>221</v>
      </c>
      <c r="AT332" s="242" t="s">
        <v>137</v>
      </c>
      <c r="AU332" s="242" t="s">
        <v>83</v>
      </c>
      <c r="AY332" s="18" t="s">
        <v>135</v>
      </c>
      <c r="BE332" s="243">
        <f>IF(N332="základní",J332,0)</f>
        <v>0</v>
      </c>
      <c r="BF332" s="243">
        <f>IF(N332="snížená",J332,0)</f>
        <v>0</v>
      </c>
      <c r="BG332" s="243">
        <f>IF(N332="zákl. přenesená",J332,0)</f>
        <v>0</v>
      </c>
      <c r="BH332" s="243">
        <f>IF(N332="sníž. přenesená",J332,0)</f>
        <v>0</v>
      </c>
      <c r="BI332" s="243">
        <f>IF(N332="nulová",J332,0)</f>
        <v>0</v>
      </c>
      <c r="BJ332" s="18" t="s">
        <v>81</v>
      </c>
      <c r="BK332" s="243">
        <f>ROUND(I332*H332,2)</f>
        <v>0</v>
      </c>
      <c r="BL332" s="18" t="s">
        <v>221</v>
      </c>
      <c r="BM332" s="242" t="s">
        <v>499</v>
      </c>
    </row>
    <row r="333" s="13" customFormat="1">
      <c r="A333" s="13"/>
      <c r="B333" s="244"/>
      <c r="C333" s="245"/>
      <c r="D333" s="246" t="s">
        <v>143</v>
      </c>
      <c r="E333" s="247" t="s">
        <v>1</v>
      </c>
      <c r="F333" s="248" t="s">
        <v>156</v>
      </c>
      <c r="G333" s="245"/>
      <c r="H333" s="249">
        <v>5</v>
      </c>
      <c r="I333" s="250"/>
      <c r="J333" s="245"/>
      <c r="K333" s="245"/>
      <c r="L333" s="251"/>
      <c r="M333" s="252"/>
      <c r="N333" s="253"/>
      <c r="O333" s="253"/>
      <c r="P333" s="253"/>
      <c r="Q333" s="253"/>
      <c r="R333" s="253"/>
      <c r="S333" s="253"/>
      <c r="T333" s="25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5" t="s">
        <v>143</v>
      </c>
      <c r="AU333" s="255" t="s">
        <v>83</v>
      </c>
      <c r="AV333" s="13" t="s">
        <v>83</v>
      </c>
      <c r="AW333" s="13" t="s">
        <v>32</v>
      </c>
      <c r="AX333" s="13" t="s">
        <v>81</v>
      </c>
      <c r="AY333" s="255" t="s">
        <v>135</v>
      </c>
    </row>
    <row r="334" s="2" customFormat="1" ht="16.5" customHeight="1">
      <c r="A334" s="39"/>
      <c r="B334" s="40"/>
      <c r="C334" s="230" t="s">
        <v>500</v>
      </c>
      <c r="D334" s="230" t="s">
        <v>137</v>
      </c>
      <c r="E334" s="231" t="s">
        <v>501</v>
      </c>
      <c r="F334" s="232" t="s">
        <v>502</v>
      </c>
      <c r="G334" s="233" t="s">
        <v>181</v>
      </c>
      <c r="H334" s="234">
        <v>18.065999999999999</v>
      </c>
      <c r="I334" s="235"/>
      <c r="J334" s="236">
        <f>ROUND(I334*H334,2)</f>
        <v>0</v>
      </c>
      <c r="K334" s="237"/>
      <c r="L334" s="45"/>
      <c r="M334" s="238" t="s">
        <v>1</v>
      </c>
      <c r="N334" s="239" t="s">
        <v>41</v>
      </c>
      <c r="O334" s="92"/>
      <c r="P334" s="240">
        <f>O334*H334</f>
        <v>0</v>
      </c>
      <c r="Q334" s="240">
        <v>0</v>
      </c>
      <c r="R334" s="240">
        <f>Q334*H334</f>
        <v>0</v>
      </c>
      <c r="S334" s="240">
        <v>0.0275</v>
      </c>
      <c r="T334" s="241">
        <f>S334*H334</f>
        <v>0.49681499999999995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2" t="s">
        <v>221</v>
      </c>
      <c r="AT334" s="242" t="s">
        <v>137</v>
      </c>
      <c r="AU334" s="242" t="s">
        <v>83</v>
      </c>
      <c r="AY334" s="18" t="s">
        <v>135</v>
      </c>
      <c r="BE334" s="243">
        <f>IF(N334="základní",J334,0)</f>
        <v>0</v>
      </c>
      <c r="BF334" s="243">
        <f>IF(N334="snížená",J334,0)</f>
        <v>0</v>
      </c>
      <c r="BG334" s="243">
        <f>IF(N334="zákl. přenesená",J334,0)</f>
        <v>0</v>
      </c>
      <c r="BH334" s="243">
        <f>IF(N334="sníž. přenesená",J334,0)</f>
        <v>0</v>
      </c>
      <c r="BI334" s="243">
        <f>IF(N334="nulová",J334,0)</f>
        <v>0</v>
      </c>
      <c r="BJ334" s="18" t="s">
        <v>81</v>
      </c>
      <c r="BK334" s="243">
        <f>ROUND(I334*H334,2)</f>
        <v>0</v>
      </c>
      <c r="BL334" s="18" t="s">
        <v>221</v>
      </c>
      <c r="BM334" s="242" t="s">
        <v>503</v>
      </c>
    </row>
    <row r="335" s="13" customFormat="1">
      <c r="A335" s="13"/>
      <c r="B335" s="244"/>
      <c r="C335" s="245"/>
      <c r="D335" s="246" t="s">
        <v>143</v>
      </c>
      <c r="E335" s="247" t="s">
        <v>1</v>
      </c>
      <c r="F335" s="248" t="s">
        <v>504</v>
      </c>
      <c r="G335" s="245"/>
      <c r="H335" s="249">
        <v>18.065999999999999</v>
      </c>
      <c r="I335" s="250"/>
      <c r="J335" s="245"/>
      <c r="K335" s="245"/>
      <c r="L335" s="251"/>
      <c r="M335" s="252"/>
      <c r="N335" s="253"/>
      <c r="O335" s="253"/>
      <c r="P335" s="253"/>
      <c r="Q335" s="253"/>
      <c r="R335" s="253"/>
      <c r="S335" s="253"/>
      <c r="T335" s="25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5" t="s">
        <v>143</v>
      </c>
      <c r="AU335" s="255" t="s">
        <v>83</v>
      </c>
      <c r="AV335" s="13" t="s">
        <v>83</v>
      </c>
      <c r="AW335" s="13" t="s">
        <v>32</v>
      </c>
      <c r="AX335" s="13" t="s">
        <v>81</v>
      </c>
      <c r="AY335" s="255" t="s">
        <v>135</v>
      </c>
    </row>
    <row r="336" s="2" customFormat="1" ht="16.5" customHeight="1">
      <c r="A336" s="39"/>
      <c r="B336" s="40"/>
      <c r="C336" s="230" t="s">
        <v>505</v>
      </c>
      <c r="D336" s="230" t="s">
        <v>137</v>
      </c>
      <c r="E336" s="231" t="s">
        <v>506</v>
      </c>
      <c r="F336" s="232" t="s">
        <v>507</v>
      </c>
      <c r="G336" s="233" t="s">
        <v>250</v>
      </c>
      <c r="H336" s="234">
        <v>6</v>
      </c>
      <c r="I336" s="235"/>
      <c r="J336" s="236">
        <f>ROUND(I336*H336,2)</f>
        <v>0</v>
      </c>
      <c r="K336" s="237"/>
      <c r="L336" s="45"/>
      <c r="M336" s="238" t="s">
        <v>1</v>
      </c>
      <c r="N336" s="239" t="s">
        <v>41</v>
      </c>
      <c r="O336" s="92"/>
      <c r="P336" s="240">
        <f>O336*H336</f>
        <v>0</v>
      </c>
      <c r="Q336" s="240">
        <v>0</v>
      </c>
      <c r="R336" s="240">
        <f>Q336*H336</f>
        <v>0</v>
      </c>
      <c r="S336" s="240">
        <v>0.042099999999999999</v>
      </c>
      <c r="T336" s="241">
        <f>S336*H336</f>
        <v>0.25259999999999999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2" t="s">
        <v>221</v>
      </c>
      <c r="AT336" s="242" t="s">
        <v>137</v>
      </c>
      <c r="AU336" s="242" t="s">
        <v>83</v>
      </c>
      <c r="AY336" s="18" t="s">
        <v>135</v>
      </c>
      <c r="BE336" s="243">
        <f>IF(N336="základní",J336,0)</f>
        <v>0</v>
      </c>
      <c r="BF336" s="243">
        <f>IF(N336="snížená",J336,0)</f>
        <v>0</v>
      </c>
      <c r="BG336" s="243">
        <f>IF(N336="zákl. přenesená",J336,0)</f>
        <v>0</v>
      </c>
      <c r="BH336" s="243">
        <f>IF(N336="sníž. přenesená",J336,0)</f>
        <v>0</v>
      </c>
      <c r="BI336" s="243">
        <f>IF(N336="nulová",J336,0)</f>
        <v>0</v>
      </c>
      <c r="BJ336" s="18" t="s">
        <v>81</v>
      </c>
      <c r="BK336" s="243">
        <f>ROUND(I336*H336,2)</f>
        <v>0</v>
      </c>
      <c r="BL336" s="18" t="s">
        <v>221</v>
      </c>
      <c r="BM336" s="242" t="s">
        <v>508</v>
      </c>
    </row>
    <row r="337" s="13" customFormat="1">
      <c r="A337" s="13"/>
      <c r="B337" s="244"/>
      <c r="C337" s="245"/>
      <c r="D337" s="246" t="s">
        <v>143</v>
      </c>
      <c r="E337" s="247" t="s">
        <v>1</v>
      </c>
      <c r="F337" s="248" t="s">
        <v>160</v>
      </c>
      <c r="G337" s="245"/>
      <c r="H337" s="249">
        <v>6</v>
      </c>
      <c r="I337" s="250"/>
      <c r="J337" s="245"/>
      <c r="K337" s="245"/>
      <c r="L337" s="251"/>
      <c r="M337" s="252"/>
      <c r="N337" s="253"/>
      <c r="O337" s="253"/>
      <c r="P337" s="253"/>
      <c r="Q337" s="253"/>
      <c r="R337" s="253"/>
      <c r="S337" s="253"/>
      <c r="T337" s="254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5" t="s">
        <v>143</v>
      </c>
      <c r="AU337" s="255" t="s">
        <v>83</v>
      </c>
      <c r="AV337" s="13" t="s">
        <v>83</v>
      </c>
      <c r="AW337" s="13" t="s">
        <v>32</v>
      </c>
      <c r="AX337" s="13" t="s">
        <v>81</v>
      </c>
      <c r="AY337" s="255" t="s">
        <v>135</v>
      </c>
    </row>
    <row r="338" s="2" customFormat="1" ht="21.75" customHeight="1">
      <c r="A338" s="39"/>
      <c r="B338" s="40"/>
      <c r="C338" s="230" t="s">
        <v>509</v>
      </c>
      <c r="D338" s="230" t="s">
        <v>137</v>
      </c>
      <c r="E338" s="231" t="s">
        <v>510</v>
      </c>
      <c r="F338" s="232" t="s">
        <v>511</v>
      </c>
      <c r="G338" s="233" t="s">
        <v>403</v>
      </c>
      <c r="H338" s="299"/>
      <c r="I338" s="235"/>
      <c r="J338" s="236">
        <f>ROUND(I338*H338,2)</f>
        <v>0</v>
      </c>
      <c r="K338" s="237"/>
      <c r="L338" s="45"/>
      <c r="M338" s="238" t="s">
        <v>1</v>
      </c>
      <c r="N338" s="239" t="s">
        <v>41</v>
      </c>
      <c r="O338" s="92"/>
      <c r="P338" s="240">
        <f>O338*H338</f>
        <v>0</v>
      </c>
      <c r="Q338" s="240">
        <v>0</v>
      </c>
      <c r="R338" s="240">
        <f>Q338*H338</f>
        <v>0</v>
      </c>
      <c r="S338" s="240">
        <v>0</v>
      </c>
      <c r="T338" s="24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2" t="s">
        <v>221</v>
      </c>
      <c r="AT338" s="242" t="s">
        <v>137</v>
      </c>
      <c r="AU338" s="242" t="s">
        <v>83</v>
      </c>
      <c r="AY338" s="18" t="s">
        <v>135</v>
      </c>
      <c r="BE338" s="243">
        <f>IF(N338="základní",J338,0)</f>
        <v>0</v>
      </c>
      <c r="BF338" s="243">
        <f>IF(N338="snížená",J338,0)</f>
        <v>0</v>
      </c>
      <c r="BG338" s="243">
        <f>IF(N338="zákl. přenesená",J338,0)</f>
        <v>0</v>
      </c>
      <c r="BH338" s="243">
        <f>IF(N338="sníž. přenesená",J338,0)</f>
        <v>0</v>
      </c>
      <c r="BI338" s="243">
        <f>IF(N338="nulová",J338,0)</f>
        <v>0</v>
      </c>
      <c r="BJ338" s="18" t="s">
        <v>81</v>
      </c>
      <c r="BK338" s="243">
        <f>ROUND(I338*H338,2)</f>
        <v>0</v>
      </c>
      <c r="BL338" s="18" t="s">
        <v>221</v>
      </c>
      <c r="BM338" s="242" t="s">
        <v>512</v>
      </c>
    </row>
    <row r="339" s="12" customFormat="1" ht="22.8" customHeight="1">
      <c r="A339" s="12"/>
      <c r="B339" s="214"/>
      <c r="C339" s="215"/>
      <c r="D339" s="216" t="s">
        <v>75</v>
      </c>
      <c r="E339" s="228" t="s">
        <v>513</v>
      </c>
      <c r="F339" s="228" t="s">
        <v>514</v>
      </c>
      <c r="G339" s="215"/>
      <c r="H339" s="215"/>
      <c r="I339" s="218"/>
      <c r="J339" s="229">
        <f>BK339</f>
        <v>0</v>
      </c>
      <c r="K339" s="215"/>
      <c r="L339" s="220"/>
      <c r="M339" s="221"/>
      <c r="N339" s="222"/>
      <c r="O339" s="222"/>
      <c r="P339" s="223">
        <f>SUM(P340:P368)</f>
        <v>0</v>
      </c>
      <c r="Q339" s="222"/>
      <c r="R339" s="223">
        <f>SUM(R340:R368)</f>
        <v>0.48619999999999997</v>
      </c>
      <c r="S339" s="222"/>
      <c r="T339" s="224">
        <f>SUM(T340:T368)</f>
        <v>0.0015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25" t="s">
        <v>83</v>
      </c>
      <c r="AT339" s="226" t="s">
        <v>75</v>
      </c>
      <c r="AU339" s="226" t="s">
        <v>81</v>
      </c>
      <c r="AY339" s="225" t="s">
        <v>135</v>
      </c>
      <c r="BK339" s="227">
        <f>SUM(BK340:BK368)</f>
        <v>0</v>
      </c>
    </row>
    <row r="340" s="2" customFormat="1" ht="21.75" customHeight="1">
      <c r="A340" s="39"/>
      <c r="B340" s="40"/>
      <c r="C340" s="230" t="s">
        <v>515</v>
      </c>
      <c r="D340" s="230" t="s">
        <v>137</v>
      </c>
      <c r="E340" s="231" t="s">
        <v>516</v>
      </c>
      <c r="F340" s="232" t="s">
        <v>517</v>
      </c>
      <c r="G340" s="233" t="s">
        <v>250</v>
      </c>
      <c r="H340" s="234">
        <v>11</v>
      </c>
      <c r="I340" s="235"/>
      <c r="J340" s="236">
        <f>ROUND(I340*H340,2)</f>
        <v>0</v>
      </c>
      <c r="K340" s="237"/>
      <c r="L340" s="45"/>
      <c r="M340" s="238" t="s">
        <v>1</v>
      </c>
      <c r="N340" s="239" t="s">
        <v>41</v>
      </c>
      <c r="O340" s="92"/>
      <c r="P340" s="240">
        <f>O340*H340</f>
        <v>0</v>
      </c>
      <c r="Q340" s="240">
        <v>0</v>
      </c>
      <c r="R340" s="240">
        <f>Q340*H340</f>
        <v>0</v>
      </c>
      <c r="S340" s="240">
        <v>0</v>
      </c>
      <c r="T340" s="24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2" t="s">
        <v>221</v>
      </c>
      <c r="AT340" s="242" t="s">
        <v>137</v>
      </c>
      <c r="AU340" s="242" t="s">
        <v>83</v>
      </c>
      <c r="AY340" s="18" t="s">
        <v>135</v>
      </c>
      <c r="BE340" s="243">
        <f>IF(N340="základní",J340,0)</f>
        <v>0</v>
      </c>
      <c r="BF340" s="243">
        <f>IF(N340="snížená",J340,0)</f>
        <v>0</v>
      </c>
      <c r="BG340" s="243">
        <f>IF(N340="zákl. přenesená",J340,0)</f>
        <v>0</v>
      </c>
      <c r="BH340" s="243">
        <f>IF(N340="sníž. přenesená",J340,0)</f>
        <v>0</v>
      </c>
      <c r="BI340" s="243">
        <f>IF(N340="nulová",J340,0)</f>
        <v>0</v>
      </c>
      <c r="BJ340" s="18" t="s">
        <v>81</v>
      </c>
      <c r="BK340" s="243">
        <f>ROUND(I340*H340,2)</f>
        <v>0</v>
      </c>
      <c r="BL340" s="18" t="s">
        <v>221</v>
      </c>
      <c r="BM340" s="242" t="s">
        <v>518</v>
      </c>
    </row>
    <row r="341" s="13" customFormat="1">
      <c r="A341" s="13"/>
      <c r="B341" s="244"/>
      <c r="C341" s="245"/>
      <c r="D341" s="246" t="s">
        <v>143</v>
      </c>
      <c r="E341" s="247" t="s">
        <v>1</v>
      </c>
      <c r="F341" s="248" t="s">
        <v>519</v>
      </c>
      <c r="G341" s="245"/>
      <c r="H341" s="249">
        <v>2</v>
      </c>
      <c r="I341" s="250"/>
      <c r="J341" s="245"/>
      <c r="K341" s="245"/>
      <c r="L341" s="251"/>
      <c r="M341" s="252"/>
      <c r="N341" s="253"/>
      <c r="O341" s="253"/>
      <c r="P341" s="253"/>
      <c r="Q341" s="253"/>
      <c r="R341" s="253"/>
      <c r="S341" s="253"/>
      <c r="T341" s="25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5" t="s">
        <v>143</v>
      </c>
      <c r="AU341" s="255" t="s">
        <v>83</v>
      </c>
      <c r="AV341" s="13" t="s">
        <v>83</v>
      </c>
      <c r="AW341" s="13" t="s">
        <v>32</v>
      </c>
      <c r="AX341" s="13" t="s">
        <v>76</v>
      </c>
      <c r="AY341" s="255" t="s">
        <v>135</v>
      </c>
    </row>
    <row r="342" s="13" customFormat="1">
      <c r="A342" s="13"/>
      <c r="B342" s="244"/>
      <c r="C342" s="245"/>
      <c r="D342" s="246" t="s">
        <v>143</v>
      </c>
      <c r="E342" s="247" t="s">
        <v>1</v>
      </c>
      <c r="F342" s="248" t="s">
        <v>520</v>
      </c>
      <c r="G342" s="245"/>
      <c r="H342" s="249">
        <v>1</v>
      </c>
      <c r="I342" s="250"/>
      <c r="J342" s="245"/>
      <c r="K342" s="245"/>
      <c r="L342" s="251"/>
      <c r="M342" s="252"/>
      <c r="N342" s="253"/>
      <c r="O342" s="253"/>
      <c r="P342" s="253"/>
      <c r="Q342" s="253"/>
      <c r="R342" s="253"/>
      <c r="S342" s="253"/>
      <c r="T342" s="254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5" t="s">
        <v>143</v>
      </c>
      <c r="AU342" s="255" t="s">
        <v>83</v>
      </c>
      <c r="AV342" s="13" t="s">
        <v>83</v>
      </c>
      <c r="AW342" s="13" t="s">
        <v>32</v>
      </c>
      <c r="AX342" s="13" t="s">
        <v>76</v>
      </c>
      <c r="AY342" s="255" t="s">
        <v>135</v>
      </c>
    </row>
    <row r="343" s="13" customFormat="1">
      <c r="A343" s="13"/>
      <c r="B343" s="244"/>
      <c r="C343" s="245"/>
      <c r="D343" s="246" t="s">
        <v>143</v>
      </c>
      <c r="E343" s="247" t="s">
        <v>1</v>
      </c>
      <c r="F343" s="248" t="s">
        <v>521</v>
      </c>
      <c r="G343" s="245"/>
      <c r="H343" s="249">
        <v>4</v>
      </c>
      <c r="I343" s="250"/>
      <c r="J343" s="245"/>
      <c r="K343" s="245"/>
      <c r="L343" s="251"/>
      <c r="M343" s="252"/>
      <c r="N343" s="253"/>
      <c r="O343" s="253"/>
      <c r="P343" s="253"/>
      <c r="Q343" s="253"/>
      <c r="R343" s="253"/>
      <c r="S343" s="253"/>
      <c r="T343" s="254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5" t="s">
        <v>143</v>
      </c>
      <c r="AU343" s="255" t="s">
        <v>83</v>
      </c>
      <c r="AV343" s="13" t="s">
        <v>83</v>
      </c>
      <c r="AW343" s="13" t="s">
        <v>32</v>
      </c>
      <c r="AX343" s="13" t="s">
        <v>76</v>
      </c>
      <c r="AY343" s="255" t="s">
        <v>135</v>
      </c>
    </row>
    <row r="344" s="13" customFormat="1">
      <c r="A344" s="13"/>
      <c r="B344" s="244"/>
      <c r="C344" s="245"/>
      <c r="D344" s="246" t="s">
        <v>143</v>
      </c>
      <c r="E344" s="247" t="s">
        <v>1</v>
      </c>
      <c r="F344" s="248" t="s">
        <v>522</v>
      </c>
      <c r="G344" s="245"/>
      <c r="H344" s="249">
        <v>1</v>
      </c>
      <c r="I344" s="250"/>
      <c r="J344" s="245"/>
      <c r="K344" s="245"/>
      <c r="L344" s="251"/>
      <c r="M344" s="252"/>
      <c r="N344" s="253"/>
      <c r="O344" s="253"/>
      <c r="P344" s="253"/>
      <c r="Q344" s="253"/>
      <c r="R344" s="253"/>
      <c r="S344" s="253"/>
      <c r="T344" s="254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5" t="s">
        <v>143</v>
      </c>
      <c r="AU344" s="255" t="s">
        <v>83</v>
      </c>
      <c r="AV344" s="13" t="s">
        <v>83</v>
      </c>
      <c r="AW344" s="13" t="s">
        <v>32</v>
      </c>
      <c r="AX344" s="13" t="s">
        <v>76</v>
      </c>
      <c r="AY344" s="255" t="s">
        <v>135</v>
      </c>
    </row>
    <row r="345" s="13" customFormat="1">
      <c r="A345" s="13"/>
      <c r="B345" s="244"/>
      <c r="C345" s="245"/>
      <c r="D345" s="246" t="s">
        <v>143</v>
      </c>
      <c r="E345" s="247" t="s">
        <v>1</v>
      </c>
      <c r="F345" s="248" t="s">
        <v>523</v>
      </c>
      <c r="G345" s="245"/>
      <c r="H345" s="249">
        <v>3</v>
      </c>
      <c r="I345" s="250"/>
      <c r="J345" s="245"/>
      <c r="K345" s="245"/>
      <c r="L345" s="251"/>
      <c r="M345" s="252"/>
      <c r="N345" s="253"/>
      <c r="O345" s="253"/>
      <c r="P345" s="253"/>
      <c r="Q345" s="253"/>
      <c r="R345" s="253"/>
      <c r="S345" s="253"/>
      <c r="T345" s="25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5" t="s">
        <v>143</v>
      </c>
      <c r="AU345" s="255" t="s">
        <v>83</v>
      </c>
      <c r="AV345" s="13" t="s">
        <v>83</v>
      </c>
      <c r="AW345" s="13" t="s">
        <v>32</v>
      </c>
      <c r="AX345" s="13" t="s">
        <v>76</v>
      </c>
      <c r="AY345" s="255" t="s">
        <v>135</v>
      </c>
    </row>
    <row r="346" s="14" customFormat="1">
      <c r="A346" s="14"/>
      <c r="B346" s="267"/>
      <c r="C346" s="268"/>
      <c r="D346" s="246" t="s">
        <v>143</v>
      </c>
      <c r="E346" s="269" t="s">
        <v>1</v>
      </c>
      <c r="F346" s="270" t="s">
        <v>190</v>
      </c>
      <c r="G346" s="268"/>
      <c r="H346" s="271">
        <v>11</v>
      </c>
      <c r="I346" s="272"/>
      <c r="J346" s="268"/>
      <c r="K346" s="268"/>
      <c r="L346" s="273"/>
      <c r="M346" s="274"/>
      <c r="N346" s="275"/>
      <c r="O346" s="275"/>
      <c r="P346" s="275"/>
      <c r="Q346" s="275"/>
      <c r="R346" s="275"/>
      <c r="S346" s="275"/>
      <c r="T346" s="276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77" t="s">
        <v>143</v>
      </c>
      <c r="AU346" s="277" t="s">
        <v>83</v>
      </c>
      <c r="AV346" s="14" t="s">
        <v>141</v>
      </c>
      <c r="AW346" s="14" t="s">
        <v>32</v>
      </c>
      <c r="AX346" s="14" t="s">
        <v>81</v>
      </c>
      <c r="AY346" s="277" t="s">
        <v>135</v>
      </c>
    </row>
    <row r="347" s="2" customFormat="1" ht="33" customHeight="1">
      <c r="A347" s="39"/>
      <c r="B347" s="40"/>
      <c r="C347" s="256" t="s">
        <v>524</v>
      </c>
      <c r="D347" s="256" t="s">
        <v>172</v>
      </c>
      <c r="E347" s="257" t="s">
        <v>525</v>
      </c>
      <c r="F347" s="258" t="s">
        <v>526</v>
      </c>
      <c r="G347" s="259" t="s">
        <v>250</v>
      </c>
      <c r="H347" s="260">
        <v>11</v>
      </c>
      <c r="I347" s="261"/>
      <c r="J347" s="262">
        <f>ROUND(I347*H347,2)</f>
        <v>0</v>
      </c>
      <c r="K347" s="263"/>
      <c r="L347" s="264"/>
      <c r="M347" s="265" t="s">
        <v>1</v>
      </c>
      <c r="N347" s="266" t="s">
        <v>41</v>
      </c>
      <c r="O347" s="92"/>
      <c r="P347" s="240">
        <f>O347*H347</f>
        <v>0</v>
      </c>
      <c r="Q347" s="240">
        <v>0.017000000000000001</v>
      </c>
      <c r="R347" s="240">
        <f>Q347*H347</f>
        <v>0.187</v>
      </c>
      <c r="S347" s="240">
        <v>0</v>
      </c>
      <c r="T347" s="24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42" t="s">
        <v>315</v>
      </c>
      <c r="AT347" s="242" t="s">
        <v>172</v>
      </c>
      <c r="AU347" s="242" t="s">
        <v>83</v>
      </c>
      <c r="AY347" s="18" t="s">
        <v>135</v>
      </c>
      <c r="BE347" s="243">
        <f>IF(N347="základní",J347,0)</f>
        <v>0</v>
      </c>
      <c r="BF347" s="243">
        <f>IF(N347="snížená",J347,0)</f>
        <v>0</v>
      </c>
      <c r="BG347" s="243">
        <f>IF(N347="zákl. přenesená",J347,0)</f>
        <v>0</v>
      </c>
      <c r="BH347" s="243">
        <f>IF(N347="sníž. přenesená",J347,0)</f>
        <v>0</v>
      </c>
      <c r="BI347" s="243">
        <f>IF(N347="nulová",J347,0)</f>
        <v>0</v>
      </c>
      <c r="BJ347" s="18" t="s">
        <v>81</v>
      </c>
      <c r="BK347" s="243">
        <f>ROUND(I347*H347,2)</f>
        <v>0</v>
      </c>
      <c r="BL347" s="18" t="s">
        <v>221</v>
      </c>
      <c r="BM347" s="242" t="s">
        <v>527</v>
      </c>
    </row>
    <row r="348" s="13" customFormat="1">
      <c r="A348" s="13"/>
      <c r="B348" s="244"/>
      <c r="C348" s="245"/>
      <c r="D348" s="246" t="s">
        <v>143</v>
      </c>
      <c r="E348" s="247" t="s">
        <v>1</v>
      </c>
      <c r="F348" s="248" t="s">
        <v>519</v>
      </c>
      <c r="G348" s="245"/>
      <c r="H348" s="249">
        <v>2</v>
      </c>
      <c r="I348" s="250"/>
      <c r="J348" s="245"/>
      <c r="K348" s="245"/>
      <c r="L348" s="251"/>
      <c r="M348" s="252"/>
      <c r="N348" s="253"/>
      <c r="O348" s="253"/>
      <c r="P348" s="253"/>
      <c r="Q348" s="253"/>
      <c r="R348" s="253"/>
      <c r="S348" s="253"/>
      <c r="T348" s="254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5" t="s">
        <v>143</v>
      </c>
      <c r="AU348" s="255" t="s">
        <v>83</v>
      </c>
      <c r="AV348" s="13" t="s">
        <v>83</v>
      </c>
      <c r="AW348" s="13" t="s">
        <v>32</v>
      </c>
      <c r="AX348" s="13" t="s">
        <v>76</v>
      </c>
      <c r="AY348" s="255" t="s">
        <v>135</v>
      </c>
    </row>
    <row r="349" s="13" customFormat="1">
      <c r="A349" s="13"/>
      <c r="B349" s="244"/>
      <c r="C349" s="245"/>
      <c r="D349" s="246" t="s">
        <v>143</v>
      </c>
      <c r="E349" s="247" t="s">
        <v>1</v>
      </c>
      <c r="F349" s="248" t="s">
        <v>520</v>
      </c>
      <c r="G349" s="245"/>
      <c r="H349" s="249">
        <v>1</v>
      </c>
      <c r="I349" s="250"/>
      <c r="J349" s="245"/>
      <c r="K349" s="245"/>
      <c r="L349" s="251"/>
      <c r="M349" s="252"/>
      <c r="N349" s="253"/>
      <c r="O349" s="253"/>
      <c r="P349" s="253"/>
      <c r="Q349" s="253"/>
      <c r="R349" s="253"/>
      <c r="S349" s="253"/>
      <c r="T349" s="254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5" t="s">
        <v>143</v>
      </c>
      <c r="AU349" s="255" t="s">
        <v>83</v>
      </c>
      <c r="AV349" s="13" t="s">
        <v>83</v>
      </c>
      <c r="AW349" s="13" t="s">
        <v>32</v>
      </c>
      <c r="AX349" s="13" t="s">
        <v>76</v>
      </c>
      <c r="AY349" s="255" t="s">
        <v>135</v>
      </c>
    </row>
    <row r="350" s="13" customFormat="1">
      <c r="A350" s="13"/>
      <c r="B350" s="244"/>
      <c r="C350" s="245"/>
      <c r="D350" s="246" t="s">
        <v>143</v>
      </c>
      <c r="E350" s="247" t="s">
        <v>1</v>
      </c>
      <c r="F350" s="248" t="s">
        <v>521</v>
      </c>
      <c r="G350" s="245"/>
      <c r="H350" s="249">
        <v>4</v>
      </c>
      <c r="I350" s="250"/>
      <c r="J350" s="245"/>
      <c r="K350" s="245"/>
      <c r="L350" s="251"/>
      <c r="M350" s="252"/>
      <c r="N350" s="253"/>
      <c r="O350" s="253"/>
      <c r="P350" s="253"/>
      <c r="Q350" s="253"/>
      <c r="R350" s="253"/>
      <c r="S350" s="253"/>
      <c r="T350" s="254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5" t="s">
        <v>143</v>
      </c>
      <c r="AU350" s="255" t="s">
        <v>83</v>
      </c>
      <c r="AV350" s="13" t="s">
        <v>83</v>
      </c>
      <c r="AW350" s="13" t="s">
        <v>32</v>
      </c>
      <c r="AX350" s="13" t="s">
        <v>76</v>
      </c>
      <c r="AY350" s="255" t="s">
        <v>135</v>
      </c>
    </row>
    <row r="351" s="13" customFormat="1">
      <c r="A351" s="13"/>
      <c r="B351" s="244"/>
      <c r="C351" s="245"/>
      <c r="D351" s="246" t="s">
        <v>143</v>
      </c>
      <c r="E351" s="247" t="s">
        <v>1</v>
      </c>
      <c r="F351" s="248" t="s">
        <v>522</v>
      </c>
      <c r="G351" s="245"/>
      <c r="H351" s="249">
        <v>1</v>
      </c>
      <c r="I351" s="250"/>
      <c r="J351" s="245"/>
      <c r="K351" s="245"/>
      <c r="L351" s="251"/>
      <c r="M351" s="252"/>
      <c r="N351" s="253"/>
      <c r="O351" s="253"/>
      <c r="P351" s="253"/>
      <c r="Q351" s="253"/>
      <c r="R351" s="253"/>
      <c r="S351" s="253"/>
      <c r="T351" s="254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5" t="s">
        <v>143</v>
      </c>
      <c r="AU351" s="255" t="s">
        <v>83</v>
      </c>
      <c r="AV351" s="13" t="s">
        <v>83</v>
      </c>
      <c r="AW351" s="13" t="s">
        <v>32</v>
      </c>
      <c r="AX351" s="13" t="s">
        <v>76</v>
      </c>
      <c r="AY351" s="255" t="s">
        <v>135</v>
      </c>
    </row>
    <row r="352" s="13" customFormat="1">
      <c r="A352" s="13"/>
      <c r="B352" s="244"/>
      <c r="C352" s="245"/>
      <c r="D352" s="246" t="s">
        <v>143</v>
      </c>
      <c r="E352" s="247" t="s">
        <v>1</v>
      </c>
      <c r="F352" s="248" t="s">
        <v>523</v>
      </c>
      <c r="G352" s="245"/>
      <c r="H352" s="249">
        <v>3</v>
      </c>
      <c r="I352" s="250"/>
      <c r="J352" s="245"/>
      <c r="K352" s="245"/>
      <c r="L352" s="251"/>
      <c r="M352" s="252"/>
      <c r="N352" s="253"/>
      <c r="O352" s="253"/>
      <c r="P352" s="253"/>
      <c r="Q352" s="253"/>
      <c r="R352" s="253"/>
      <c r="S352" s="253"/>
      <c r="T352" s="25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55" t="s">
        <v>143</v>
      </c>
      <c r="AU352" s="255" t="s">
        <v>83</v>
      </c>
      <c r="AV352" s="13" t="s">
        <v>83</v>
      </c>
      <c r="AW352" s="13" t="s">
        <v>32</v>
      </c>
      <c r="AX352" s="13" t="s">
        <v>76</v>
      </c>
      <c r="AY352" s="255" t="s">
        <v>135</v>
      </c>
    </row>
    <row r="353" s="14" customFormat="1">
      <c r="A353" s="14"/>
      <c r="B353" s="267"/>
      <c r="C353" s="268"/>
      <c r="D353" s="246" t="s">
        <v>143</v>
      </c>
      <c r="E353" s="269" t="s">
        <v>1</v>
      </c>
      <c r="F353" s="270" t="s">
        <v>190</v>
      </c>
      <c r="G353" s="268"/>
      <c r="H353" s="271">
        <v>11</v>
      </c>
      <c r="I353" s="272"/>
      <c r="J353" s="268"/>
      <c r="K353" s="268"/>
      <c r="L353" s="273"/>
      <c r="M353" s="274"/>
      <c r="N353" s="275"/>
      <c r="O353" s="275"/>
      <c r="P353" s="275"/>
      <c r="Q353" s="275"/>
      <c r="R353" s="275"/>
      <c r="S353" s="275"/>
      <c r="T353" s="276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77" t="s">
        <v>143</v>
      </c>
      <c r="AU353" s="277" t="s">
        <v>83</v>
      </c>
      <c r="AV353" s="14" t="s">
        <v>141</v>
      </c>
      <c r="AW353" s="14" t="s">
        <v>32</v>
      </c>
      <c r="AX353" s="14" t="s">
        <v>81</v>
      </c>
      <c r="AY353" s="277" t="s">
        <v>135</v>
      </c>
    </row>
    <row r="354" s="2" customFormat="1" ht="33" customHeight="1">
      <c r="A354" s="39"/>
      <c r="B354" s="40"/>
      <c r="C354" s="256" t="s">
        <v>528</v>
      </c>
      <c r="D354" s="256" t="s">
        <v>172</v>
      </c>
      <c r="E354" s="257" t="s">
        <v>529</v>
      </c>
      <c r="F354" s="258" t="s">
        <v>530</v>
      </c>
      <c r="G354" s="259" t="s">
        <v>200</v>
      </c>
      <c r="H354" s="260">
        <v>14.6</v>
      </c>
      <c r="I354" s="261"/>
      <c r="J354" s="262">
        <f>ROUND(I354*H354,2)</f>
        <v>0</v>
      </c>
      <c r="K354" s="263"/>
      <c r="L354" s="264"/>
      <c r="M354" s="265" t="s">
        <v>1</v>
      </c>
      <c r="N354" s="266" t="s">
        <v>41</v>
      </c>
      <c r="O354" s="92"/>
      <c r="P354" s="240">
        <f>O354*H354</f>
        <v>0</v>
      </c>
      <c r="Q354" s="240">
        <v>0.017000000000000001</v>
      </c>
      <c r="R354" s="240">
        <f>Q354*H354</f>
        <v>0.2482</v>
      </c>
      <c r="S354" s="240">
        <v>0</v>
      </c>
      <c r="T354" s="24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42" t="s">
        <v>315</v>
      </c>
      <c r="AT354" s="242" t="s">
        <v>172</v>
      </c>
      <c r="AU354" s="242" t="s">
        <v>83</v>
      </c>
      <c r="AY354" s="18" t="s">
        <v>135</v>
      </c>
      <c r="BE354" s="243">
        <f>IF(N354="základní",J354,0)</f>
        <v>0</v>
      </c>
      <c r="BF354" s="243">
        <f>IF(N354="snížená",J354,0)</f>
        <v>0</v>
      </c>
      <c r="BG354" s="243">
        <f>IF(N354="zákl. přenesená",J354,0)</f>
        <v>0</v>
      </c>
      <c r="BH354" s="243">
        <f>IF(N354="sníž. přenesená",J354,0)</f>
        <v>0</v>
      </c>
      <c r="BI354" s="243">
        <f>IF(N354="nulová",J354,0)</f>
        <v>0</v>
      </c>
      <c r="BJ354" s="18" t="s">
        <v>81</v>
      </c>
      <c r="BK354" s="243">
        <f>ROUND(I354*H354,2)</f>
        <v>0</v>
      </c>
      <c r="BL354" s="18" t="s">
        <v>221</v>
      </c>
      <c r="BM354" s="242" t="s">
        <v>531</v>
      </c>
    </row>
    <row r="355" s="13" customFormat="1">
      <c r="A355" s="13"/>
      <c r="B355" s="244"/>
      <c r="C355" s="245"/>
      <c r="D355" s="246" t="s">
        <v>143</v>
      </c>
      <c r="E355" s="247" t="s">
        <v>1</v>
      </c>
      <c r="F355" s="248" t="s">
        <v>532</v>
      </c>
      <c r="G355" s="245"/>
      <c r="H355" s="249">
        <v>1.8</v>
      </c>
      <c r="I355" s="250"/>
      <c r="J355" s="245"/>
      <c r="K355" s="245"/>
      <c r="L355" s="251"/>
      <c r="M355" s="252"/>
      <c r="N355" s="253"/>
      <c r="O355" s="253"/>
      <c r="P355" s="253"/>
      <c r="Q355" s="253"/>
      <c r="R355" s="253"/>
      <c r="S355" s="253"/>
      <c r="T355" s="254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5" t="s">
        <v>143</v>
      </c>
      <c r="AU355" s="255" t="s">
        <v>83</v>
      </c>
      <c r="AV355" s="13" t="s">
        <v>83</v>
      </c>
      <c r="AW355" s="13" t="s">
        <v>32</v>
      </c>
      <c r="AX355" s="13" t="s">
        <v>76</v>
      </c>
      <c r="AY355" s="255" t="s">
        <v>135</v>
      </c>
    </row>
    <row r="356" s="13" customFormat="1">
      <c r="A356" s="13"/>
      <c r="B356" s="244"/>
      <c r="C356" s="245"/>
      <c r="D356" s="246" t="s">
        <v>143</v>
      </c>
      <c r="E356" s="247" t="s">
        <v>1</v>
      </c>
      <c r="F356" s="248" t="s">
        <v>533</v>
      </c>
      <c r="G356" s="245"/>
      <c r="H356" s="249">
        <v>8.3000000000000007</v>
      </c>
      <c r="I356" s="250"/>
      <c r="J356" s="245"/>
      <c r="K356" s="245"/>
      <c r="L356" s="251"/>
      <c r="M356" s="252"/>
      <c r="N356" s="253"/>
      <c r="O356" s="253"/>
      <c r="P356" s="253"/>
      <c r="Q356" s="253"/>
      <c r="R356" s="253"/>
      <c r="S356" s="253"/>
      <c r="T356" s="254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5" t="s">
        <v>143</v>
      </c>
      <c r="AU356" s="255" t="s">
        <v>83</v>
      </c>
      <c r="AV356" s="13" t="s">
        <v>83</v>
      </c>
      <c r="AW356" s="13" t="s">
        <v>32</v>
      </c>
      <c r="AX356" s="13" t="s">
        <v>76</v>
      </c>
      <c r="AY356" s="255" t="s">
        <v>135</v>
      </c>
    </row>
    <row r="357" s="13" customFormat="1">
      <c r="A357" s="13"/>
      <c r="B357" s="244"/>
      <c r="C357" s="245"/>
      <c r="D357" s="246" t="s">
        <v>143</v>
      </c>
      <c r="E357" s="247" t="s">
        <v>1</v>
      </c>
      <c r="F357" s="248" t="s">
        <v>534</v>
      </c>
      <c r="G357" s="245"/>
      <c r="H357" s="249">
        <v>2.1000000000000001</v>
      </c>
      <c r="I357" s="250"/>
      <c r="J357" s="245"/>
      <c r="K357" s="245"/>
      <c r="L357" s="251"/>
      <c r="M357" s="252"/>
      <c r="N357" s="253"/>
      <c r="O357" s="253"/>
      <c r="P357" s="253"/>
      <c r="Q357" s="253"/>
      <c r="R357" s="253"/>
      <c r="S357" s="253"/>
      <c r="T357" s="25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5" t="s">
        <v>143</v>
      </c>
      <c r="AU357" s="255" t="s">
        <v>83</v>
      </c>
      <c r="AV357" s="13" t="s">
        <v>83</v>
      </c>
      <c r="AW357" s="13" t="s">
        <v>32</v>
      </c>
      <c r="AX357" s="13" t="s">
        <v>76</v>
      </c>
      <c r="AY357" s="255" t="s">
        <v>135</v>
      </c>
    </row>
    <row r="358" s="13" customFormat="1">
      <c r="A358" s="13"/>
      <c r="B358" s="244"/>
      <c r="C358" s="245"/>
      <c r="D358" s="246" t="s">
        <v>143</v>
      </c>
      <c r="E358" s="247" t="s">
        <v>1</v>
      </c>
      <c r="F358" s="248" t="s">
        <v>535</v>
      </c>
      <c r="G358" s="245"/>
      <c r="H358" s="249">
        <v>2.3999999999999999</v>
      </c>
      <c r="I358" s="250"/>
      <c r="J358" s="245"/>
      <c r="K358" s="245"/>
      <c r="L358" s="251"/>
      <c r="M358" s="252"/>
      <c r="N358" s="253"/>
      <c r="O358" s="253"/>
      <c r="P358" s="253"/>
      <c r="Q358" s="253"/>
      <c r="R358" s="253"/>
      <c r="S358" s="253"/>
      <c r="T358" s="254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5" t="s">
        <v>143</v>
      </c>
      <c r="AU358" s="255" t="s">
        <v>83</v>
      </c>
      <c r="AV358" s="13" t="s">
        <v>83</v>
      </c>
      <c r="AW358" s="13" t="s">
        <v>32</v>
      </c>
      <c r="AX358" s="13" t="s">
        <v>76</v>
      </c>
      <c r="AY358" s="255" t="s">
        <v>135</v>
      </c>
    </row>
    <row r="359" s="14" customFormat="1">
      <c r="A359" s="14"/>
      <c r="B359" s="267"/>
      <c r="C359" s="268"/>
      <c r="D359" s="246" t="s">
        <v>143</v>
      </c>
      <c r="E359" s="269" t="s">
        <v>1</v>
      </c>
      <c r="F359" s="270" t="s">
        <v>190</v>
      </c>
      <c r="G359" s="268"/>
      <c r="H359" s="271">
        <v>14.6</v>
      </c>
      <c r="I359" s="272"/>
      <c r="J359" s="268"/>
      <c r="K359" s="268"/>
      <c r="L359" s="273"/>
      <c r="M359" s="274"/>
      <c r="N359" s="275"/>
      <c r="O359" s="275"/>
      <c r="P359" s="275"/>
      <c r="Q359" s="275"/>
      <c r="R359" s="275"/>
      <c r="S359" s="275"/>
      <c r="T359" s="27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77" t="s">
        <v>143</v>
      </c>
      <c r="AU359" s="277" t="s">
        <v>83</v>
      </c>
      <c r="AV359" s="14" t="s">
        <v>141</v>
      </c>
      <c r="AW359" s="14" t="s">
        <v>32</v>
      </c>
      <c r="AX359" s="14" t="s">
        <v>81</v>
      </c>
      <c r="AY359" s="277" t="s">
        <v>135</v>
      </c>
    </row>
    <row r="360" s="2" customFormat="1" ht="21.75" customHeight="1">
      <c r="A360" s="39"/>
      <c r="B360" s="40"/>
      <c r="C360" s="256" t="s">
        <v>536</v>
      </c>
      <c r="D360" s="256" t="s">
        <v>172</v>
      </c>
      <c r="E360" s="257" t="s">
        <v>537</v>
      </c>
      <c r="F360" s="258" t="s">
        <v>538</v>
      </c>
      <c r="G360" s="259" t="s">
        <v>429</v>
      </c>
      <c r="H360" s="260">
        <v>1</v>
      </c>
      <c r="I360" s="261"/>
      <c r="J360" s="262">
        <f>ROUND(I360*H360,2)</f>
        <v>0</v>
      </c>
      <c r="K360" s="263"/>
      <c r="L360" s="264"/>
      <c r="M360" s="265" t="s">
        <v>1</v>
      </c>
      <c r="N360" s="266" t="s">
        <v>41</v>
      </c>
      <c r="O360" s="92"/>
      <c r="P360" s="240">
        <f>O360*H360</f>
        <v>0</v>
      </c>
      <c r="Q360" s="240">
        <v>0.017000000000000001</v>
      </c>
      <c r="R360" s="240">
        <f>Q360*H360</f>
        <v>0.017000000000000001</v>
      </c>
      <c r="S360" s="240">
        <v>0</v>
      </c>
      <c r="T360" s="241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42" t="s">
        <v>315</v>
      </c>
      <c r="AT360" s="242" t="s">
        <v>172</v>
      </c>
      <c r="AU360" s="242" t="s">
        <v>83</v>
      </c>
      <c r="AY360" s="18" t="s">
        <v>135</v>
      </c>
      <c r="BE360" s="243">
        <f>IF(N360="základní",J360,0)</f>
        <v>0</v>
      </c>
      <c r="BF360" s="243">
        <f>IF(N360="snížená",J360,0)</f>
        <v>0</v>
      </c>
      <c r="BG360" s="243">
        <f>IF(N360="zákl. přenesená",J360,0)</f>
        <v>0</v>
      </c>
      <c r="BH360" s="243">
        <f>IF(N360="sníž. přenesená",J360,0)</f>
        <v>0</v>
      </c>
      <c r="BI360" s="243">
        <f>IF(N360="nulová",J360,0)</f>
        <v>0</v>
      </c>
      <c r="BJ360" s="18" t="s">
        <v>81</v>
      </c>
      <c r="BK360" s="243">
        <f>ROUND(I360*H360,2)</f>
        <v>0</v>
      </c>
      <c r="BL360" s="18" t="s">
        <v>221</v>
      </c>
      <c r="BM360" s="242" t="s">
        <v>539</v>
      </c>
    </row>
    <row r="361" s="13" customFormat="1">
      <c r="A361" s="13"/>
      <c r="B361" s="244"/>
      <c r="C361" s="245"/>
      <c r="D361" s="246" t="s">
        <v>143</v>
      </c>
      <c r="E361" s="247" t="s">
        <v>1</v>
      </c>
      <c r="F361" s="248" t="s">
        <v>540</v>
      </c>
      <c r="G361" s="245"/>
      <c r="H361" s="249">
        <v>1</v>
      </c>
      <c r="I361" s="250"/>
      <c r="J361" s="245"/>
      <c r="K361" s="245"/>
      <c r="L361" s="251"/>
      <c r="M361" s="252"/>
      <c r="N361" s="253"/>
      <c r="O361" s="253"/>
      <c r="P361" s="253"/>
      <c r="Q361" s="253"/>
      <c r="R361" s="253"/>
      <c r="S361" s="253"/>
      <c r="T361" s="254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5" t="s">
        <v>143</v>
      </c>
      <c r="AU361" s="255" t="s">
        <v>83</v>
      </c>
      <c r="AV361" s="13" t="s">
        <v>83</v>
      </c>
      <c r="AW361" s="13" t="s">
        <v>32</v>
      </c>
      <c r="AX361" s="13" t="s">
        <v>81</v>
      </c>
      <c r="AY361" s="255" t="s">
        <v>135</v>
      </c>
    </row>
    <row r="362" s="2" customFormat="1" ht="21.75" customHeight="1">
      <c r="A362" s="39"/>
      <c r="B362" s="40"/>
      <c r="C362" s="256" t="s">
        <v>541</v>
      </c>
      <c r="D362" s="256" t="s">
        <v>172</v>
      </c>
      <c r="E362" s="257" t="s">
        <v>542</v>
      </c>
      <c r="F362" s="258" t="s">
        <v>543</v>
      </c>
      <c r="G362" s="259" t="s">
        <v>429</v>
      </c>
      <c r="H362" s="260">
        <v>1</v>
      </c>
      <c r="I362" s="261"/>
      <c r="J362" s="262">
        <f>ROUND(I362*H362,2)</f>
        <v>0</v>
      </c>
      <c r="K362" s="263"/>
      <c r="L362" s="264"/>
      <c r="M362" s="265" t="s">
        <v>1</v>
      </c>
      <c r="N362" s="266" t="s">
        <v>41</v>
      </c>
      <c r="O362" s="92"/>
      <c r="P362" s="240">
        <f>O362*H362</f>
        <v>0</v>
      </c>
      <c r="Q362" s="240">
        <v>0.017000000000000001</v>
      </c>
      <c r="R362" s="240">
        <f>Q362*H362</f>
        <v>0.017000000000000001</v>
      </c>
      <c r="S362" s="240">
        <v>0</v>
      </c>
      <c r="T362" s="24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42" t="s">
        <v>315</v>
      </c>
      <c r="AT362" s="242" t="s">
        <v>172</v>
      </c>
      <c r="AU362" s="242" t="s">
        <v>83</v>
      </c>
      <c r="AY362" s="18" t="s">
        <v>135</v>
      </c>
      <c r="BE362" s="243">
        <f>IF(N362="základní",J362,0)</f>
        <v>0</v>
      </c>
      <c r="BF362" s="243">
        <f>IF(N362="snížená",J362,0)</f>
        <v>0</v>
      </c>
      <c r="BG362" s="243">
        <f>IF(N362="zákl. přenesená",J362,0)</f>
        <v>0</v>
      </c>
      <c r="BH362" s="243">
        <f>IF(N362="sníž. přenesená",J362,0)</f>
        <v>0</v>
      </c>
      <c r="BI362" s="243">
        <f>IF(N362="nulová",J362,0)</f>
        <v>0</v>
      </c>
      <c r="BJ362" s="18" t="s">
        <v>81</v>
      </c>
      <c r="BK362" s="243">
        <f>ROUND(I362*H362,2)</f>
        <v>0</v>
      </c>
      <c r="BL362" s="18" t="s">
        <v>221</v>
      </c>
      <c r="BM362" s="242" t="s">
        <v>544</v>
      </c>
    </row>
    <row r="363" s="13" customFormat="1">
      <c r="A363" s="13"/>
      <c r="B363" s="244"/>
      <c r="C363" s="245"/>
      <c r="D363" s="246" t="s">
        <v>143</v>
      </c>
      <c r="E363" s="247" t="s">
        <v>1</v>
      </c>
      <c r="F363" s="248" t="s">
        <v>545</v>
      </c>
      <c r="G363" s="245"/>
      <c r="H363" s="249">
        <v>1</v>
      </c>
      <c r="I363" s="250"/>
      <c r="J363" s="245"/>
      <c r="K363" s="245"/>
      <c r="L363" s="251"/>
      <c r="M363" s="252"/>
      <c r="N363" s="253"/>
      <c r="O363" s="253"/>
      <c r="P363" s="253"/>
      <c r="Q363" s="253"/>
      <c r="R363" s="253"/>
      <c r="S363" s="253"/>
      <c r="T363" s="254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5" t="s">
        <v>143</v>
      </c>
      <c r="AU363" s="255" t="s">
        <v>83</v>
      </c>
      <c r="AV363" s="13" t="s">
        <v>83</v>
      </c>
      <c r="AW363" s="13" t="s">
        <v>32</v>
      </c>
      <c r="AX363" s="13" t="s">
        <v>81</v>
      </c>
      <c r="AY363" s="255" t="s">
        <v>135</v>
      </c>
    </row>
    <row r="364" s="2" customFormat="1" ht="21.75" customHeight="1">
      <c r="A364" s="39"/>
      <c r="B364" s="40"/>
      <c r="C364" s="256" t="s">
        <v>546</v>
      </c>
      <c r="D364" s="256" t="s">
        <v>172</v>
      </c>
      <c r="E364" s="257" t="s">
        <v>547</v>
      </c>
      <c r="F364" s="258" t="s">
        <v>548</v>
      </c>
      <c r="G364" s="259" t="s">
        <v>429</v>
      </c>
      <c r="H364" s="260">
        <v>1</v>
      </c>
      <c r="I364" s="261"/>
      <c r="J364" s="262">
        <f>ROUND(I364*H364,2)</f>
        <v>0</v>
      </c>
      <c r="K364" s="263"/>
      <c r="L364" s="264"/>
      <c r="M364" s="265" t="s">
        <v>1</v>
      </c>
      <c r="N364" s="266" t="s">
        <v>41</v>
      </c>
      <c r="O364" s="92"/>
      <c r="P364" s="240">
        <f>O364*H364</f>
        <v>0</v>
      </c>
      <c r="Q364" s="240">
        <v>0.017000000000000001</v>
      </c>
      <c r="R364" s="240">
        <f>Q364*H364</f>
        <v>0.017000000000000001</v>
      </c>
      <c r="S364" s="240">
        <v>0</v>
      </c>
      <c r="T364" s="24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42" t="s">
        <v>315</v>
      </c>
      <c r="AT364" s="242" t="s">
        <v>172</v>
      </c>
      <c r="AU364" s="242" t="s">
        <v>83</v>
      </c>
      <c r="AY364" s="18" t="s">
        <v>135</v>
      </c>
      <c r="BE364" s="243">
        <f>IF(N364="základní",J364,0)</f>
        <v>0</v>
      </c>
      <c r="BF364" s="243">
        <f>IF(N364="snížená",J364,0)</f>
        <v>0</v>
      </c>
      <c r="BG364" s="243">
        <f>IF(N364="zákl. přenesená",J364,0)</f>
        <v>0</v>
      </c>
      <c r="BH364" s="243">
        <f>IF(N364="sníž. přenesená",J364,0)</f>
        <v>0</v>
      </c>
      <c r="BI364" s="243">
        <f>IF(N364="nulová",J364,0)</f>
        <v>0</v>
      </c>
      <c r="BJ364" s="18" t="s">
        <v>81</v>
      </c>
      <c r="BK364" s="243">
        <f>ROUND(I364*H364,2)</f>
        <v>0</v>
      </c>
      <c r="BL364" s="18" t="s">
        <v>221</v>
      </c>
      <c r="BM364" s="242" t="s">
        <v>549</v>
      </c>
    </row>
    <row r="365" s="13" customFormat="1">
      <c r="A365" s="13"/>
      <c r="B365" s="244"/>
      <c r="C365" s="245"/>
      <c r="D365" s="246" t="s">
        <v>143</v>
      </c>
      <c r="E365" s="247" t="s">
        <v>1</v>
      </c>
      <c r="F365" s="248" t="s">
        <v>550</v>
      </c>
      <c r="G365" s="245"/>
      <c r="H365" s="249">
        <v>1</v>
      </c>
      <c r="I365" s="250"/>
      <c r="J365" s="245"/>
      <c r="K365" s="245"/>
      <c r="L365" s="251"/>
      <c r="M365" s="252"/>
      <c r="N365" s="253"/>
      <c r="O365" s="253"/>
      <c r="P365" s="253"/>
      <c r="Q365" s="253"/>
      <c r="R365" s="253"/>
      <c r="S365" s="253"/>
      <c r="T365" s="254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5" t="s">
        <v>143</v>
      </c>
      <c r="AU365" s="255" t="s">
        <v>83</v>
      </c>
      <c r="AV365" s="13" t="s">
        <v>83</v>
      </c>
      <c r="AW365" s="13" t="s">
        <v>32</v>
      </c>
      <c r="AX365" s="13" t="s">
        <v>81</v>
      </c>
      <c r="AY365" s="255" t="s">
        <v>135</v>
      </c>
    </row>
    <row r="366" s="2" customFormat="1" ht="16.5" customHeight="1">
      <c r="A366" s="39"/>
      <c r="B366" s="40"/>
      <c r="C366" s="230" t="s">
        <v>551</v>
      </c>
      <c r="D366" s="230" t="s">
        <v>137</v>
      </c>
      <c r="E366" s="231" t="s">
        <v>552</v>
      </c>
      <c r="F366" s="232" t="s">
        <v>553</v>
      </c>
      <c r="G366" s="233" t="s">
        <v>250</v>
      </c>
      <c r="H366" s="234">
        <v>2</v>
      </c>
      <c r="I366" s="235"/>
      <c r="J366" s="236">
        <f>ROUND(I366*H366,2)</f>
        <v>0</v>
      </c>
      <c r="K366" s="237"/>
      <c r="L366" s="45"/>
      <c r="M366" s="238" t="s">
        <v>1</v>
      </c>
      <c r="N366" s="239" t="s">
        <v>41</v>
      </c>
      <c r="O366" s="92"/>
      <c r="P366" s="240">
        <f>O366*H366</f>
        <v>0</v>
      </c>
      <c r="Q366" s="240">
        <v>0</v>
      </c>
      <c r="R366" s="240">
        <f>Q366*H366</f>
        <v>0</v>
      </c>
      <c r="S366" s="240">
        <v>0.00075000000000000002</v>
      </c>
      <c r="T366" s="241">
        <f>S366*H366</f>
        <v>0.0015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42" t="s">
        <v>221</v>
      </c>
      <c r="AT366" s="242" t="s">
        <v>137</v>
      </c>
      <c r="AU366" s="242" t="s">
        <v>83</v>
      </c>
      <c r="AY366" s="18" t="s">
        <v>135</v>
      </c>
      <c r="BE366" s="243">
        <f>IF(N366="základní",J366,0)</f>
        <v>0</v>
      </c>
      <c r="BF366" s="243">
        <f>IF(N366="snížená",J366,0)</f>
        <v>0</v>
      </c>
      <c r="BG366" s="243">
        <f>IF(N366="zákl. přenesená",J366,0)</f>
        <v>0</v>
      </c>
      <c r="BH366" s="243">
        <f>IF(N366="sníž. přenesená",J366,0)</f>
        <v>0</v>
      </c>
      <c r="BI366" s="243">
        <f>IF(N366="nulová",J366,0)</f>
        <v>0</v>
      </c>
      <c r="BJ366" s="18" t="s">
        <v>81</v>
      </c>
      <c r="BK366" s="243">
        <f>ROUND(I366*H366,2)</f>
        <v>0</v>
      </c>
      <c r="BL366" s="18" t="s">
        <v>221</v>
      </c>
      <c r="BM366" s="242" t="s">
        <v>554</v>
      </c>
    </row>
    <row r="367" s="13" customFormat="1">
      <c r="A367" s="13"/>
      <c r="B367" s="244"/>
      <c r="C367" s="245"/>
      <c r="D367" s="246" t="s">
        <v>143</v>
      </c>
      <c r="E367" s="247" t="s">
        <v>1</v>
      </c>
      <c r="F367" s="248" t="s">
        <v>83</v>
      </c>
      <c r="G367" s="245"/>
      <c r="H367" s="249">
        <v>2</v>
      </c>
      <c r="I367" s="250"/>
      <c r="J367" s="245"/>
      <c r="K367" s="245"/>
      <c r="L367" s="251"/>
      <c r="M367" s="252"/>
      <c r="N367" s="253"/>
      <c r="O367" s="253"/>
      <c r="P367" s="253"/>
      <c r="Q367" s="253"/>
      <c r="R367" s="253"/>
      <c r="S367" s="253"/>
      <c r="T367" s="25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5" t="s">
        <v>143</v>
      </c>
      <c r="AU367" s="255" t="s">
        <v>83</v>
      </c>
      <c r="AV367" s="13" t="s">
        <v>83</v>
      </c>
      <c r="AW367" s="13" t="s">
        <v>32</v>
      </c>
      <c r="AX367" s="13" t="s">
        <v>81</v>
      </c>
      <c r="AY367" s="255" t="s">
        <v>135</v>
      </c>
    </row>
    <row r="368" s="2" customFormat="1" ht="21.75" customHeight="1">
      <c r="A368" s="39"/>
      <c r="B368" s="40"/>
      <c r="C368" s="230" t="s">
        <v>555</v>
      </c>
      <c r="D368" s="230" t="s">
        <v>137</v>
      </c>
      <c r="E368" s="231" t="s">
        <v>556</v>
      </c>
      <c r="F368" s="232" t="s">
        <v>557</v>
      </c>
      <c r="G368" s="233" t="s">
        <v>403</v>
      </c>
      <c r="H368" s="299"/>
      <c r="I368" s="235"/>
      <c r="J368" s="236">
        <f>ROUND(I368*H368,2)</f>
        <v>0</v>
      </c>
      <c r="K368" s="237"/>
      <c r="L368" s="45"/>
      <c r="M368" s="238" t="s">
        <v>1</v>
      </c>
      <c r="N368" s="239" t="s">
        <v>41</v>
      </c>
      <c r="O368" s="92"/>
      <c r="P368" s="240">
        <f>O368*H368</f>
        <v>0</v>
      </c>
      <c r="Q368" s="240">
        <v>0</v>
      </c>
      <c r="R368" s="240">
        <f>Q368*H368</f>
        <v>0</v>
      </c>
      <c r="S368" s="240">
        <v>0</v>
      </c>
      <c r="T368" s="24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42" t="s">
        <v>221</v>
      </c>
      <c r="AT368" s="242" t="s">
        <v>137</v>
      </c>
      <c r="AU368" s="242" t="s">
        <v>83</v>
      </c>
      <c r="AY368" s="18" t="s">
        <v>135</v>
      </c>
      <c r="BE368" s="243">
        <f>IF(N368="základní",J368,0)</f>
        <v>0</v>
      </c>
      <c r="BF368" s="243">
        <f>IF(N368="snížená",J368,0)</f>
        <v>0</v>
      </c>
      <c r="BG368" s="243">
        <f>IF(N368="zákl. přenesená",J368,0)</f>
        <v>0</v>
      </c>
      <c r="BH368" s="243">
        <f>IF(N368="sníž. přenesená",J368,0)</f>
        <v>0</v>
      </c>
      <c r="BI368" s="243">
        <f>IF(N368="nulová",J368,0)</f>
        <v>0</v>
      </c>
      <c r="BJ368" s="18" t="s">
        <v>81</v>
      </c>
      <c r="BK368" s="243">
        <f>ROUND(I368*H368,2)</f>
        <v>0</v>
      </c>
      <c r="BL368" s="18" t="s">
        <v>221</v>
      </c>
      <c r="BM368" s="242" t="s">
        <v>558</v>
      </c>
    </row>
    <row r="369" s="12" customFormat="1" ht="22.8" customHeight="1">
      <c r="A369" s="12"/>
      <c r="B369" s="214"/>
      <c r="C369" s="215"/>
      <c r="D369" s="216" t="s">
        <v>75</v>
      </c>
      <c r="E369" s="228" t="s">
        <v>559</v>
      </c>
      <c r="F369" s="228" t="s">
        <v>560</v>
      </c>
      <c r="G369" s="215"/>
      <c r="H369" s="215"/>
      <c r="I369" s="218"/>
      <c r="J369" s="229">
        <f>BK369</f>
        <v>0</v>
      </c>
      <c r="K369" s="215"/>
      <c r="L369" s="220"/>
      <c r="M369" s="221"/>
      <c r="N369" s="222"/>
      <c r="O369" s="222"/>
      <c r="P369" s="223">
        <f>SUM(P370:P376)</f>
        <v>0</v>
      </c>
      <c r="Q369" s="222"/>
      <c r="R369" s="223">
        <f>SUM(R370:R376)</f>
        <v>0</v>
      </c>
      <c r="S369" s="222"/>
      <c r="T369" s="224">
        <f>SUM(T370:T376)</f>
        <v>0.065799999999999997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25" t="s">
        <v>83</v>
      </c>
      <c r="AT369" s="226" t="s">
        <v>75</v>
      </c>
      <c r="AU369" s="226" t="s">
        <v>81</v>
      </c>
      <c r="AY369" s="225" t="s">
        <v>135</v>
      </c>
      <c r="BK369" s="227">
        <f>SUM(BK370:BK376)</f>
        <v>0</v>
      </c>
    </row>
    <row r="370" s="2" customFormat="1" ht="21.75" customHeight="1">
      <c r="A370" s="39"/>
      <c r="B370" s="40"/>
      <c r="C370" s="230" t="s">
        <v>561</v>
      </c>
      <c r="D370" s="230" t="s">
        <v>137</v>
      </c>
      <c r="E370" s="231" t="s">
        <v>562</v>
      </c>
      <c r="F370" s="232" t="s">
        <v>563</v>
      </c>
      <c r="G370" s="233" t="s">
        <v>250</v>
      </c>
      <c r="H370" s="234">
        <v>2</v>
      </c>
      <c r="I370" s="235"/>
      <c r="J370" s="236">
        <f>ROUND(I370*H370,2)</f>
        <v>0</v>
      </c>
      <c r="K370" s="237"/>
      <c r="L370" s="45"/>
      <c r="M370" s="238" t="s">
        <v>1</v>
      </c>
      <c r="N370" s="239" t="s">
        <v>41</v>
      </c>
      <c r="O370" s="92"/>
      <c r="P370" s="240">
        <f>O370*H370</f>
        <v>0</v>
      </c>
      <c r="Q370" s="240">
        <v>0</v>
      </c>
      <c r="R370" s="240">
        <f>Q370*H370</f>
        <v>0</v>
      </c>
      <c r="S370" s="240">
        <v>0.032000000000000001</v>
      </c>
      <c r="T370" s="241">
        <f>S370*H370</f>
        <v>0.064000000000000001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42" t="s">
        <v>221</v>
      </c>
      <c r="AT370" s="242" t="s">
        <v>137</v>
      </c>
      <c r="AU370" s="242" t="s">
        <v>83</v>
      </c>
      <c r="AY370" s="18" t="s">
        <v>135</v>
      </c>
      <c r="BE370" s="243">
        <f>IF(N370="základní",J370,0)</f>
        <v>0</v>
      </c>
      <c r="BF370" s="243">
        <f>IF(N370="snížená",J370,0)</f>
        <v>0</v>
      </c>
      <c r="BG370" s="243">
        <f>IF(N370="zákl. přenesená",J370,0)</f>
        <v>0</v>
      </c>
      <c r="BH370" s="243">
        <f>IF(N370="sníž. přenesená",J370,0)</f>
        <v>0</v>
      </c>
      <c r="BI370" s="243">
        <f>IF(N370="nulová",J370,0)</f>
        <v>0</v>
      </c>
      <c r="BJ370" s="18" t="s">
        <v>81</v>
      </c>
      <c r="BK370" s="243">
        <f>ROUND(I370*H370,2)</f>
        <v>0</v>
      </c>
      <c r="BL370" s="18" t="s">
        <v>221</v>
      </c>
      <c r="BM370" s="242" t="s">
        <v>564</v>
      </c>
    </row>
    <row r="371" s="13" customFormat="1">
      <c r="A371" s="13"/>
      <c r="B371" s="244"/>
      <c r="C371" s="245"/>
      <c r="D371" s="246" t="s">
        <v>143</v>
      </c>
      <c r="E371" s="247" t="s">
        <v>1</v>
      </c>
      <c r="F371" s="248" t="s">
        <v>83</v>
      </c>
      <c r="G371" s="245"/>
      <c r="H371" s="249">
        <v>2</v>
      </c>
      <c r="I371" s="250"/>
      <c r="J371" s="245"/>
      <c r="K371" s="245"/>
      <c r="L371" s="251"/>
      <c r="M371" s="252"/>
      <c r="N371" s="253"/>
      <c r="O371" s="253"/>
      <c r="P371" s="253"/>
      <c r="Q371" s="253"/>
      <c r="R371" s="253"/>
      <c r="S371" s="253"/>
      <c r="T371" s="254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5" t="s">
        <v>143</v>
      </c>
      <c r="AU371" s="255" t="s">
        <v>83</v>
      </c>
      <c r="AV371" s="13" t="s">
        <v>83</v>
      </c>
      <c r="AW371" s="13" t="s">
        <v>32</v>
      </c>
      <c r="AX371" s="13" t="s">
        <v>81</v>
      </c>
      <c r="AY371" s="255" t="s">
        <v>135</v>
      </c>
    </row>
    <row r="372" s="2" customFormat="1" ht="21.75" customHeight="1">
      <c r="A372" s="39"/>
      <c r="B372" s="40"/>
      <c r="C372" s="230" t="s">
        <v>565</v>
      </c>
      <c r="D372" s="230" t="s">
        <v>137</v>
      </c>
      <c r="E372" s="231" t="s">
        <v>566</v>
      </c>
      <c r="F372" s="232" t="s">
        <v>567</v>
      </c>
      <c r="G372" s="233" t="s">
        <v>250</v>
      </c>
      <c r="H372" s="234">
        <v>2</v>
      </c>
      <c r="I372" s="235"/>
      <c r="J372" s="236">
        <f>ROUND(I372*H372,2)</f>
        <v>0</v>
      </c>
      <c r="K372" s="237"/>
      <c r="L372" s="45"/>
      <c r="M372" s="238" t="s">
        <v>1</v>
      </c>
      <c r="N372" s="239" t="s">
        <v>41</v>
      </c>
      <c r="O372" s="92"/>
      <c r="P372" s="240">
        <f>O372*H372</f>
        <v>0</v>
      </c>
      <c r="Q372" s="240">
        <v>0</v>
      </c>
      <c r="R372" s="240">
        <f>Q372*H372</f>
        <v>0</v>
      </c>
      <c r="S372" s="240">
        <v>0</v>
      </c>
      <c r="T372" s="24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42" t="s">
        <v>221</v>
      </c>
      <c r="AT372" s="242" t="s">
        <v>137</v>
      </c>
      <c r="AU372" s="242" t="s">
        <v>83</v>
      </c>
      <c r="AY372" s="18" t="s">
        <v>135</v>
      </c>
      <c r="BE372" s="243">
        <f>IF(N372="základní",J372,0)</f>
        <v>0</v>
      </c>
      <c r="BF372" s="243">
        <f>IF(N372="snížená",J372,0)</f>
        <v>0</v>
      </c>
      <c r="BG372" s="243">
        <f>IF(N372="zákl. přenesená",J372,0)</f>
        <v>0</v>
      </c>
      <c r="BH372" s="243">
        <f>IF(N372="sníž. přenesená",J372,0)</f>
        <v>0</v>
      </c>
      <c r="BI372" s="243">
        <f>IF(N372="nulová",J372,0)</f>
        <v>0</v>
      </c>
      <c r="BJ372" s="18" t="s">
        <v>81</v>
      </c>
      <c r="BK372" s="243">
        <f>ROUND(I372*H372,2)</f>
        <v>0</v>
      </c>
      <c r="BL372" s="18" t="s">
        <v>221</v>
      </c>
      <c r="BM372" s="242" t="s">
        <v>568</v>
      </c>
    </row>
    <row r="373" s="13" customFormat="1">
      <c r="A373" s="13"/>
      <c r="B373" s="244"/>
      <c r="C373" s="245"/>
      <c r="D373" s="246" t="s">
        <v>143</v>
      </c>
      <c r="E373" s="247" t="s">
        <v>1</v>
      </c>
      <c r="F373" s="248" t="s">
        <v>83</v>
      </c>
      <c r="G373" s="245"/>
      <c r="H373" s="249">
        <v>2</v>
      </c>
      <c r="I373" s="250"/>
      <c r="J373" s="245"/>
      <c r="K373" s="245"/>
      <c r="L373" s="251"/>
      <c r="M373" s="252"/>
      <c r="N373" s="253"/>
      <c r="O373" s="253"/>
      <c r="P373" s="253"/>
      <c r="Q373" s="253"/>
      <c r="R373" s="253"/>
      <c r="S373" s="253"/>
      <c r="T373" s="254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5" t="s">
        <v>143</v>
      </c>
      <c r="AU373" s="255" t="s">
        <v>83</v>
      </c>
      <c r="AV373" s="13" t="s">
        <v>83</v>
      </c>
      <c r="AW373" s="13" t="s">
        <v>32</v>
      </c>
      <c r="AX373" s="13" t="s">
        <v>81</v>
      </c>
      <c r="AY373" s="255" t="s">
        <v>135</v>
      </c>
    </row>
    <row r="374" s="2" customFormat="1" ht="21.75" customHeight="1">
      <c r="A374" s="39"/>
      <c r="B374" s="40"/>
      <c r="C374" s="230" t="s">
        <v>569</v>
      </c>
      <c r="D374" s="230" t="s">
        <v>137</v>
      </c>
      <c r="E374" s="231" t="s">
        <v>570</v>
      </c>
      <c r="F374" s="232" t="s">
        <v>571</v>
      </c>
      <c r="G374" s="233" t="s">
        <v>200</v>
      </c>
      <c r="H374" s="234">
        <v>1.8</v>
      </c>
      <c r="I374" s="235"/>
      <c r="J374" s="236">
        <f>ROUND(I374*H374,2)</f>
        <v>0</v>
      </c>
      <c r="K374" s="237"/>
      <c r="L374" s="45"/>
      <c r="M374" s="238" t="s">
        <v>1</v>
      </c>
      <c r="N374" s="239" t="s">
        <v>41</v>
      </c>
      <c r="O374" s="92"/>
      <c r="P374" s="240">
        <f>O374*H374</f>
        <v>0</v>
      </c>
      <c r="Q374" s="240">
        <v>0</v>
      </c>
      <c r="R374" s="240">
        <f>Q374*H374</f>
        <v>0</v>
      </c>
      <c r="S374" s="240">
        <v>0.001</v>
      </c>
      <c r="T374" s="241">
        <f>S374*H374</f>
        <v>0.0018000000000000002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42" t="s">
        <v>221</v>
      </c>
      <c r="AT374" s="242" t="s">
        <v>137</v>
      </c>
      <c r="AU374" s="242" t="s">
        <v>83</v>
      </c>
      <c r="AY374" s="18" t="s">
        <v>135</v>
      </c>
      <c r="BE374" s="243">
        <f>IF(N374="základní",J374,0)</f>
        <v>0</v>
      </c>
      <c r="BF374" s="243">
        <f>IF(N374="snížená",J374,0)</f>
        <v>0</v>
      </c>
      <c r="BG374" s="243">
        <f>IF(N374="zákl. přenesená",J374,0)</f>
        <v>0</v>
      </c>
      <c r="BH374" s="243">
        <f>IF(N374="sníž. přenesená",J374,0)</f>
        <v>0</v>
      </c>
      <c r="BI374" s="243">
        <f>IF(N374="nulová",J374,0)</f>
        <v>0</v>
      </c>
      <c r="BJ374" s="18" t="s">
        <v>81</v>
      </c>
      <c r="BK374" s="243">
        <f>ROUND(I374*H374,2)</f>
        <v>0</v>
      </c>
      <c r="BL374" s="18" t="s">
        <v>221</v>
      </c>
      <c r="BM374" s="242" t="s">
        <v>572</v>
      </c>
    </row>
    <row r="375" s="13" customFormat="1">
      <c r="A375" s="13"/>
      <c r="B375" s="244"/>
      <c r="C375" s="245"/>
      <c r="D375" s="246" t="s">
        <v>143</v>
      </c>
      <c r="E375" s="247" t="s">
        <v>1</v>
      </c>
      <c r="F375" s="248" t="s">
        <v>573</v>
      </c>
      <c r="G375" s="245"/>
      <c r="H375" s="249">
        <v>1.8</v>
      </c>
      <c r="I375" s="250"/>
      <c r="J375" s="245"/>
      <c r="K375" s="245"/>
      <c r="L375" s="251"/>
      <c r="M375" s="252"/>
      <c r="N375" s="253"/>
      <c r="O375" s="253"/>
      <c r="P375" s="253"/>
      <c r="Q375" s="253"/>
      <c r="R375" s="253"/>
      <c r="S375" s="253"/>
      <c r="T375" s="25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5" t="s">
        <v>143</v>
      </c>
      <c r="AU375" s="255" t="s">
        <v>83</v>
      </c>
      <c r="AV375" s="13" t="s">
        <v>83</v>
      </c>
      <c r="AW375" s="13" t="s">
        <v>32</v>
      </c>
      <c r="AX375" s="13" t="s">
        <v>81</v>
      </c>
      <c r="AY375" s="255" t="s">
        <v>135</v>
      </c>
    </row>
    <row r="376" s="2" customFormat="1" ht="21.75" customHeight="1">
      <c r="A376" s="39"/>
      <c r="B376" s="40"/>
      <c r="C376" s="230" t="s">
        <v>574</v>
      </c>
      <c r="D376" s="230" t="s">
        <v>137</v>
      </c>
      <c r="E376" s="231" t="s">
        <v>575</v>
      </c>
      <c r="F376" s="232" t="s">
        <v>576</v>
      </c>
      <c r="G376" s="233" t="s">
        <v>403</v>
      </c>
      <c r="H376" s="299"/>
      <c r="I376" s="235"/>
      <c r="J376" s="236">
        <f>ROUND(I376*H376,2)</f>
        <v>0</v>
      </c>
      <c r="K376" s="237"/>
      <c r="L376" s="45"/>
      <c r="M376" s="238" t="s">
        <v>1</v>
      </c>
      <c r="N376" s="239" t="s">
        <v>41</v>
      </c>
      <c r="O376" s="92"/>
      <c r="P376" s="240">
        <f>O376*H376</f>
        <v>0</v>
      </c>
      <c r="Q376" s="240">
        <v>0</v>
      </c>
      <c r="R376" s="240">
        <f>Q376*H376</f>
        <v>0</v>
      </c>
      <c r="S376" s="240">
        <v>0</v>
      </c>
      <c r="T376" s="24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42" t="s">
        <v>221</v>
      </c>
      <c r="AT376" s="242" t="s">
        <v>137</v>
      </c>
      <c r="AU376" s="242" t="s">
        <v>83</v>
      </c>
      <c r="AY376" s="18" t="s">
        <v>135</v>
      </c>
      <c r="BE376" s="243">
        <f>IF(N376="základní",J376,0)</f>
        <v>0</v>
      </c>
      <c r="BF376" s="243">
        <f>IF(N376="snížená",J376,0)</f>
        <v>0</v>
      </c>
      <c r="BG376" s="243">
        <f>IF(N376="zákl. přenesená",J376,0)</f>
        <v>0</v>
      </c>
      <c r="BH376" s="243">
        <f>IF(N376="sníž. přenesená",J376,0)</f>
        <v>0</v>
      </c>
      <c r="BI376" s="243">
        <f>IF(N376="nulová",J376,0)</f>
        <v>0</v>
      </c>
      <c r="BJ376" s="18" t="s">
        <v>81</v>
      </c>
      <c r="BK376" s="243">
        <f>ROUND(I376*H376,2)</f>
        <v>0</v>
      </c>
      <c r="BL376" s="18" t="s">
        <v>221</v>
      </c>
      <c r="BM376" s="242" t="s">
        <v>577</v>
      </c>
    </row>
    <row r="377" s="12" customFormat="1" ht="22.8" customHeight="1">
      <c r="A377" s="12"/>
      <c r="B377" s="214"/>
      <c r="C377" s="215"/>
      <c r="D377" s="216" t="s">
        <v>75</v>
      </c>
      <c r="E377" s="228" t="s">
        <v>578</v>
      </c>
      <c r="F377" s="228" t="s">
        <v>579</v>
      </c>
      <c r="G377" s="215"/>
      <c r="H377" s="215"/>
      <c r="I377" s="218"/>
      <c r="J377" s="229">
        <f>BK377</f>
        <v>0</v>
      </c>
      <c r="K377" s="215"/>
      <c r="L377" s="220"/>
      <c r="M377" s="221"/>
      <c r="N377" s="222"/>
      <c r="O377" s="222"/>
      <c r="P377" s="223">
        <f>SUM(P378:P419)</f>
        <v>0</v>
      </c>
      <c r="Q377" s="222"/>
      <c r="R377" s="223">
        <f>SUM(R378:R419)</f>
        <v>2.2171121999999999</v>
      </c>
      <c r="S377" s="222"/>
      <c r="T377" s="224">
        <f>SUM(T378:T419)</f>
        <v>0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25" t="s">
        <v>83</v>
      </c>
      <c r="AT377" s="226" t="s">
        <v>75</v>
      </c>
      <c r="AU377" s="226" t="s">
        <v>81</v>
      </c>
      <c r="AY377" s="225" t="s">
        <v>135</v>
      </c>
      <c r="BK377" s="227">
        <f>SUM(BK378:BK419)</f>
        <v>0</v>
      </c>
    </row>
    <row r="378" s="2" customFormat="1" ht="16.5" customHeight="1">
      <c r="A378" s="39"/>
      <c r="B378" s="40"/>
      <c r="C378" s="230" t="s">
        <v>305</v>
      </c>
      <c r="D378" s="230" t="s">
        <v>137</v>
      </c>
      <c r="E378" s="231" t="s">
        <v>580</v>
      </c>
      <c r="F378" s="232" t="s">
        <v>581</v>
      </c>
      <c r="G378" s="233" t="s">
        <v>181</v>
      </c>
      <c r="H378" s="234">
        <v>36.789999999999999</v>
      </c>
      <c r="I378" s="235"/>
      <c r="J378" s="236">
        <f>ROUND(I378*H378,2)</f>
        <v>0</v>
      </c>
      <c r="K378" s="237"/>
      <c r="L378" s="45"/>
      <c r="M378" s="238" t="s">
        <v>1</v>
      </c>
      <c r="N378" s="239" t="s">
        <v>41</v>
      </c>
      <c r="O378" s="92"/>
      <c r="P378" s="240">
        <f>O378*H378</f>
        <v>0</v>
      </c>
      <c r="Q378" s="240">
        <v>0</v>
      </c>
      <c r="R378" s="240">
        <f>Q378*H378</f>
        <v>0</v>
      </c>
      <c r="S378" s="240">
        <v>0</v>
      </c>
      <c r="T378" s="24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42" t="s">
        <v>221</v>
      </c>
      <c r="AT378" s="242" t="s">
        <v>137</v>
      </c>
      <c r="AU378" s="242" t="s">
        <v>83</v>
      </c>
      <c r="AY378" s="18" t="s">
        <v>135</v>
      </c>
      <c r="BE378" s="243">
        <f>IF(N378="základní",J378,0)</f>
        <v>0</v>
      </c>
      <c r="BF378" s="243">
        <f>IF(N378="snížená",J378,0)</f>
        <v>0</v>
      </c>
      <c r="BG378" s="243">
        <f>IF(N378="zákl. přenesená",J378,0)</f>
        <v>0</v>
      </c>
      <c r="BH378" s="243">
        <f>IF(N378="sníž. přenesená",J378,0)</f>
        <v>0</v>
      </c>
      <c r="BI378" s="243">
        <f>IF(N378="nulová",J378,0)</f>
        <v>0</v>
      </c>
      <c r="BJ378" s="18" t="s">
        <v>81</v>
      </c>
      <c r="BK378" s="243">
        <f>ROUND(I378*H378,2)</f>
        <v>0</v>
      </c>
      <c r="BL378" s="18" t="s">
        <v>221</v>
      </c>
      <c r="BM378" s="242" t="s">
        <v>582</v>
      </c>
    </row>
    <row r="379" s="13" customFormat="1">
      <c r="A379" s="13"/>
      <c r="B379" s="244"/>
      <c r="C379" s="245"/>
      <c r="D379" s="246" t="s">
        <v>143</v>
      </c>
      <c r="E379" s="247" t="s">
        <v>1</v>
      </c>
      <c r="F379" s="248" t="s">
        <v>583</v>
      </c>
      <c r="G379" s="245"/>
      <c r="H379" s="249">
        <v>33</v>
      </c>
      <c r="I379" s="250"/>
      <c r="J379" s="245"/>
      <c r="K379" s="245"/>
      <c r="L379" s="251"/>
      <c r="M379" s="252"/>
      <c r="N379" s="253"/>
      <c r="O379" s="253"/>
      <c r="P379" s="253"/>
      <c r="Q379" s="253"/>
      <c r="R379" s="253"/>
      <c r="S379" s="253"/>
      <c r="T379" s="254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5" t="s">
        <v>143</v>
      </c>
      <c r="AU379" s="255" t="s">
        <v>83</v>
      </c>
      <c r="AV379" s="13" t="s">
        <v>83</v>
      </c>
      <c r="AW379" s="13" t="s">
        <v>32</v>
      </c>
      <c r="AX379" s="13" t="s">
        <v>76</v>
      </c>
      <c r="AY379" s="255" t="s">
        <v>135</v>
      </c>
    </row>
    <row r="380" s="13" customFormat="1">
      <c r="A380" s="13"/>
      <c r="B380" s="244"/>
      <c r="C380" s="245"/>
      <c r="D380" s="246" t="s">
        <v>143</v>
      </c>
      <c r="E380" s="247" t="s">
        <v>1</v>
      </c>
      <c r="F380" s="248" t="s">
        <v>584</v>
      </c>
      <c r="G380" s="245"/>
      <c r="H380" s="249">
        <v>0.81999999999999995</v>
      </c>
      <c r="I380" s="250"/>
      <c r="J380" s="245"/>
      <c r="K380" s="245"/>
      <c r="L380" s="251"/>
      <c r="M380" s="252"/>
      <c r="N380" s="253"/>
      <c r="O380" s="253"/>
      <c r="P380" s="253"/>
      <c r="Q380" s="253"/>
      <c r="R380" s="253"/>
      <c r="S380" s="253"/>
      <c r="T380" s="254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5" t="s">
        <v>143</v>
      </c>
      <c r="AU380" s="255" t="s">
        <v>83</v>
      </c>
      <c r="AV380" s="13" t="s">
        <v>83</v>
      </c>
      <c r="AW380" s="13" t="s">
        <v>32</v>
      </c>
      <c r="AX380" s="13" t="s">
        <v>76</v>
      </c>
      <c r="AY380" s="255" t="s">
        <v>135</v>
      </c>
    </row>
    <row r="381" s="13" customFormat="1">
      <c r="A381" s="13"/>
      <c r="B381" s="244"/>
      <c r="C381" s="245"/>
      <c r="D381" s="246" t="s">
        <v>143</v>
      </c>
      <c r="E381" s="247" t="s">
        <v>1</v>
      </c>
      <c r="F381" s="248" t="s">
        <v>585</v>
      </c>
      <c r="G381" s="245"/>
      <c r="H381" s="249">
        <v>2.9700000000000002</v>
      </c>
      <c r="I381" s="250"/>
      <c r="J381" s="245"/>
      <c r="K381" s="245"/>
      <c r="L381" s="251"/>
      <c r="M381" s="252"/>
      <c r="N381" s="253"/>
      <c r="O381" s="253"/>
      <c r="P381" s="253"/>
      <c r="Q381" s="253"/>
      <c r="R381" s="253"/>
      <c r="S381" s="253"/>
      <c r="T381" s="25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5" t="s">
        <v>143</v>
      </c>
      <c r="AU381" s="255" t="s">
        <v>83</v>
      </c>
      <c r="AV381" s="13" t="s">
        <v>83</v>
      </c>
      <c r="AW381" s="13" t="s">
        <v>32</v>
      </c>
      <c r="AX381" s="13" t="s">
        <v>76</v>
      </c>
      <c r="AY381" s="255" t="s">
        <v>135</v>
      </c>
    </row>
    <row r="382" s="14" customFormat="1">
      <c r="A382" s="14"/>
      <c r="B382" s="267"/>
      <c r="C382" s="268"/>
      <c r="D382" s="246" t="s">
        <v>143</v>
      </c>
      <c r="E382" s="269" t="s">
        <v>1</v>
      </c>
      <c r="F382" s="270" t="s">
        <v>190</v>
      </c>
      <c r="G382" s="268"/>
      <c r="H382" s="271">
        <v>36.789999999999999</v>
      </c>
      <c r="I382" s="272"/>
      <c r="J382" s="268"/>
      <c r="K382" s="268"/>
      <c r="L382" s="273"/>
      <c r="M382" s="274"/>
      <c r="N382" s="275"/>
      <c r="O382" s="275"/>
      <c r="P382" s="275"/>
      <c r="Q382" s="275"/>
      <c r="R382" s="275"/>
      <c r="S382" s="275"/>
      <c r="T382" s="276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77" t="s">
        <v>143</v>
      </c>
      <c r="AU382" s="277" t="s">
        <v>83</v>
      </c>
      <c r="AV382" s="14" t="s">
        <v>141</v>
      </c>
      <c r="AW382" s="14" t="s">
        <v>32</v>
      </c>
      <c r="AX382" s="14" t="s">
        <v>81</v>
      </c>
      <c r="AY382" s="277" t="s">
        <v>135</v>
      </c>
    </row>
    <row r="383" s="2" customFormat="1" ht="16.5" customHeight="1">
      <c r="A383" s="39"/>
      <c r="B383" s="40"/>
      <c r="C383" s="230" t="s">
        <v>586</v>
      </c>
      <c r="D383" s="230" t="s">
        <v>137</v>
      </c>
      <c r="E383" s="231" t="s">
        <v>587</v>
      </c>
      <c r="F383" s="232" t="s">
        <v>588</v>
      </c>
      <c r="G383" s="233" t="s">
        <v>181</v>
      </c>
      <c r="H383" s="234">
        <v>36.789999999999999</v>
      </c>
      <c r="I383" s="235"/>
      <c r="J383" s="236">
        <f>ROUND(I383*H383,2)</f>
        <v>0</v>
      </c>
      <c r="K383" s="237"/>
      <c r="L383" s="45"/>
      <c r="M383" s="238" t="s">
        <v>1</v>
      </c>
      <c r="N383" s="239" t="s">
        <v>41</v>
      </c>
      <c r="O383" s="92"/>
      <c r="P383" s="240">
        <f>O383*H383</f>
        <v>0</v>
      </c>
      <c r="Q383" s="240">
        <v>0.00029999999999999997</v>
      </c>
      <c r="R383" s="240">
        <f>Q383*H383</f>
        <v>0.011036999999999998</v>
      </c>
      <c r="S383" s="240">
        <v>0</v>
      </c>
      <c r="T383" s="24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42" t="s">
        <v>221</v>
      </c>
      <c r="AT383" s="242" t="s">
        <v>137</v>
      </c>
      <c r="AU383" s="242" t="s">
        <v>83</v>
      </c>
      <c r="AY383" s="18" t="s">
        <v>135</v>
      </c>
      <c r="BE383" s="243">
        <f>IF(N383="základní",J383,0)</f>
        <v>0</v>
      </c>
      <c r="BF383" s="243">
        <f>IF(N383="snížená",J383,0)</f>
        <v>0</v>
      </c>
      <c r="BG383" s="243">
        <f>IF(N383="zákl. přenesená",J383,0)</f>
        <v>0</v>
      </c>
      <c r="BH383" s="243">
        <f>IF(N383="sníž. přenesená",J383,0)</f>
        <v>0</v>
      </c>
      <c r="BI383" s="243">
        <f>IF(N383="nulová",J383,0)</f>
        <v>0</v>
      </c>
      <c r="BJ383" s="18" t="s">
        <v>81</v>
      </c>
      <c r="BK383" s="243">
        <f>ROUND(I383*H383,2)</f>
        <v>0</v>
      </c>
      <c r="BL383" s="18" t="s">
        <v>221</v>
      </c>
      <c r="BM383" s="242" t="s">
        <v>589</v>
      </c>
    </row>
    <row r="384" s="13" customFormat="1">
      <c r="A384" s="13"/>
      <c r="B384" s="244"/>
      <c r="C384" s="245"/>
      <c r="D384" s="246" t="s">
        <v>143</v>
      </c>
      <c r="E384" s="247" t="s">
        <v>1</v>
      </c>
      <c r="F384" s="248" t="s">
        <v>590</v>
      </c>
      <c r="G384" s="245"/>
      <c r="H384" s="249">
        <v>36.789999999999999</v>
      </c>
      <c r="I384" s="250"/>
      <c r="J384" s="245"/>
      <c r="K384" s="245"/>
      <c r="L384" s="251"/>
      <c r="M384" s="252"/>
      <c r="N384" s="253"/>
      <c r="O384" s="253"/>
      <c r="P384" s="253"/>
      <c r="Q384" s="253"/>
      <c r="R384" s="253"/>
      <c r="S384" s="253"/>
      <c r="T384" s="254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5" t="s">
        <v>143</v>
      </c>
      <c r="AU384" s="255" t="s">
        <v>83</v>
      </c>
      <c r="AV384" s="13" t="s">
        <v>83</v>
      </c>
      <c r="AW384" s="13" t="s">
        <v>32</v>
      </c>
      <c r="AX384" s="13" t="s">
        <v>81</v>
      </c>
      <c r="AY384" s="255" t="s">
        <v>135</v>
      </c>
    </row>
    <row r="385" s="2" customFormat="1" ht="21.75" customHeight="1">
      <c r="A385" s="39"/>
      <c r="B385" s="40"/>
      <c r="C385" s="230" t="s">
        <v>591</v>
      </c>
      <c r="D385" s="230" t="s">
        <v>137</v>
      </c>
      <c r="E385" s="231" t="s">
        <v>592</v>
      </c>
      <c r="F385" s="232" t="s">
        <v>593</v>
      </c>
      <c r="G385" s="233" t="s">
        <v>181</v>
      </c>
      <c r="H385" s="234">
        <v>36.789999999999999</v>
      </c>
      <c r="I385" s="235"/>
      <c r="J385" s="236">
        <f>ROUND(I385*H385,2)</f>
        <v>0</v>
      </c>
      <c r="K385" s="237"/>
      <c r="L385" s="45"/>
      <c r="M385" s="238" t="s">
        <v>1</v>
      </c>
      <c r="N385" s="239" t="s">
        <v>41</v>
      </c>
      <c r="O385" s="92"/>
      <c r="P385" s="240">
        <f>O385*H385</f>
        <v>0</v>
      </c>
      <c r="Q385" s="240">
        <v>0.014999999999999999</v>
      </c>
      <c r="R385" s="240">
        <f>Q385*H385</f>
        <v>0.55184999999999995</v>
      </c>
      <c r="S385" s="240">
        <v>0</v>
      </c>
      <c r="T385" s="24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42" t="s">
        <v>221</v>
      </c>
      <c r="AT385" s="242" t="s">
        <v>137</v>
      </c>
      <c r="AU385" s="242" t="s">
        <v>83</v>
      </c>
      <c r="AY385" s="18" t="s">
        <v>135</v>
      </c>
      <c r="BE385" s="243">
        <f>IF(N385="základní",J385,0)</f>
        <v>0</v>
      </c>
      <c r="BF385" s="243">
        <f>IF(N385="snížená",J385,0)</f>
        <v>0</v>
      </c>
      <c r="BG385" s="243">
        <f>IF(N385="zákl. přenesená",J385,0)</f>
        <v>0</v>
      </c>
      <c r="BH385" s="243">
        <f>IF(N385="sníž. přenesená",J385,0)</f>
        <v>0</v>
      </c>
      <c r="BI385" s="243">
        <f>IF(N385="nulová",J385,0)</f>
        <v>0</v>
      </c>
      <c r="BJ385" s="18" t="s">
        <v>81</v>
      </c>
      <c r="BK385" s="243">
        <f>ROUND(I385*H385,2)</f>
        <v>0</v>
      </c>
      <c r="BL385" s="18" t="s">
        <v>221</v>
      </c>
      <c r="BM385" s="242" t="s">
        <v>594</v>
      </c>
    </row>
    <row r="386" s="13" customFormat="1">
      <c r="A386" s="13"/>
      <c r="B386" s="244"/>
      <c r="C386" s="245"/>
      <c r="D386" s="246" t="s">
        <v>143</v>
      </c>
      <c r="E386" s="247" t="s">
        <v>1</v>
      </c>
      <c r="F386" s="248" t="s">
        <v>590</v>
      </c>
      <c r="G386" s="245"/>
      <c r="H386" s="249">
        <v>36.789999999999999</v>
      </c>
      <c r="I386" s="250"/>
      <c r="J386" s="245"/>
      <c r="K386" s="245"/>
      <c r="L386" s="251"/>
      <c r="M386" s="252"/>
      <c r="N386" s="253"/>
      <c r="O386" s="253"/>
      <c r="P386" s="253"/>
      <c r="Q386" s="253"/>
      <c r="R386" s="253"/>
      <c r="S386" s="253"/>
      <c r="T386" s="25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5" t="s">
        <v>143</v>
      </c>
      <c r="AU386" s="255" t="s">
        <v>83</v>
      </c>
      <c r="AV386" s="13" t="s">
        <v>83</v>
      </c>
      <c r="AW386" s="13" t="s">
        <v>32</v>
      </c>
      <c r="AX386" s="13" t="s">
        <v>81</v>
      </c>
      <c r="AY386" s="255" t="s">
        <v>135</v>
      </c>
    </row>
    <row r="387" s="2" customFormat="1" ht="21.75" customHeight="1">
      <c r="A387" s="39"/>
      <c r="B387" s="40"/>
      <c r="C387" s="230" t="s">
        <v>595</v>
      </c>
      <c r="D387" s="230" t="s">
        <v>137</v>
      </c>
      <c r="E387" s="231" t="s">
        <v>596</v>
      </c>
      <c r="F387" s="232" t="s">
        <v>597</v>
      </c>
      <c r="G387" s="233" t="s">
        <v>200</v>
      </c>
      <c r="H387" s="234">
        <v>56.240000000000002</v>
      </c>
      <c r="I387" s="235"/>
      <c r="J387" s="236">
        <f>ROUND(I387*H387,2)</f>
        <v>0</v>
      </c>
      <c r="K387" s="237"/>
      <c r="L387" s="45"/>
      <c r="M387" s="238" t="s">
        <v>1</v>
      </c>
      <c r="N387" s="239" t="s">
        <v>41</v>
      </c>
      <c r="O387" s="92"/>
      <c r="P387" s="240">
        <f>O387*H387</f>
        <v>0</v>
      </c>
      <c r="Q387" s="240">
        <v>0.00058</v>
      </c>
      <c r="R387" s="240">
        <f>Q387*H387</f>
        <v>0.032619200000000001</v>
      </c>
      <c r="S387" s="240">
        <v>0</v>
      </c>
      <c r="T387" s="24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42" t="s">
        <v>221</v>
      </c>
      <c r="AT387" s="242" t="s">
        <v>137</v>
      </c>
      <c r="AU387" s="242" t="s">
        <v>83</v>
      </c>
      <c r="AY387" s="18" t="s">
        <v>135</v>
      </c>
      <c r="BE387" s="243">
        <f>IF(N387="základní",J387,0)</f>
        <v>0</v>
      </c>
      <c r="BF387" s="243">
        <f>IF(N387="snížená",J387,0)</f>
        <v>0</v>
      </c>
      <c r="BG387" s="243">
        <f>IF(N387="zákl. přenesená",J387,0)</f>
        <v>0</v>
      </c>
      <c r="BH387" s="243">
        <f>IF(N387="sníž. přenesená",J387,0)</f>
        <v>0</v>
      </c>
      <c r="BI387" s="243">
        <f>IF(N387="nulová",J387,0)</f>
        <v>0</v>
      </c>
      <c r="BJ387" s="18" t="s">
        <v>81</v>
      </c>
      <c r="BK387" s="243">
        <f>ROUND(I387*H387,2)</f>
        <v>0</v>
      </c>
      <c r="BL387" s="18" t="s">
        <v>221</v>
      </c>
      <c r="BM387" s="242" t="s">
        <v>598</v>
      </c>
    </row>
    <row r="388" s="15" customFormat="1">
      <c r="A388" s="15"/>
      <c r="B388" s="278"/>
      <c r="C388" s="279"/>
      <c r="D388" s="246" t="s">
        <v>143</v>
      </c>
      <c r="E388" s="280" t="s">
        <v>1</v>
      </c>
      <c r="F388" s="281" t="s">
        <v>225</v>
      </c>
      <c r="G388" s="279"/>
      <c r="H388" s="280" t="s">
        <v>1</v>
      </c>
      <c r="I388" s="282"/>
      <c r="J388" s="279"/>
      <c r="K388" s="279"/>
      <c r="L388" s="283"/>
      <c r="M388" s="284"/>
      <c r="N388" s="285"/>
      <c r="O388" s="285"/>
      <c r="P388" s="285"/>
      <c r="Q388" s="285"/>
      <c r="R388" s="285"/>
      <c r="S388" s="285"/>
      <c r="T388" s="286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87" t="s">
        <v>143</v>
      </c>
      <c r="AU388" s="287" t="s">
        <v>83</v>
      </c>
      <c r="AV388" s="15" t="s">
        <v>81</v>
      </c>
      <c r="AW388" s="15" t="s">
        <v>32</v>
      </c>
      <c r="AX388" s="15" t="s">
        <v>76</v>
      </c>
      <c r="AY388" s="287" t="s">
        <v>135</v>
      </c>
    </row>
    <row r="389" s="13" customFormat="1">
      <c r="A389" s="13"/>
      <c r="B389" s="244"/>
      <c r="C389" s="245"/>
      <c r="D389" s="246" t="s">
        <v>143</v>
      </c>
      <c r="E389" s="247" t="s">
        <v>1</v>
      </c>
      <c r="F389" s="248" t="s">
        <v>599</v>
      </c>
      <c r="G389" s="245"/>
      <c r="H389" s="249">
        <v>31.440000000000001</v>
      </c>
      <c r="I389" s="250"/>
      <c r="J389" s="245"/>
      <c r="K389" s="245"/>
      <c r="L389" s="251"/>
      <c r="M389" s="252"/>
      <c r="N389" s="253"/>
      <c r="O389" s="253"/>
      <c r="P389" s="253"/>
      <c r="Q389" s="253"/>
      <c r="R389" s="253"/>
      <c r="S389" s="253"/>
      <c r="T389" s="254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5" t="s">
        <v>143</v>
      </c>
      <c r="AU389" s="255" t="s">
        <v>83</v>
      </c>
      <c r="AV389" s="13" t="s">
        <v>83</v>
      </c>
      <c r="AW389" s="13" t="s">
        <v>32</v>
      </c>
      <c r="AX389" s="13" t="s">
        <v>76</v>
      </c>
      <c r="AY389" s="255" t="s">
        <v>135</v>
      </c>
    </row>
    <row r="390" s="13" customFormat="1">
      <c r="A390" s="13"/>
      <c r="B390" s="244"/>
      <c r="C390" s="245"/>
      <c r="D390" s="246" t="s">
        <v>143</v>
      </c>
      <c r="E390" s="247" t="s">
        <v>1</v>
      </c>
      <c r="F390" s="248" t="s">
        <v>600</v>
      </c>
      <c r="G390" s="245"/>
      <c r="H390" s="249">
        <v>25.579999999999998</v>
      </c>
      <c r="I390" s="250"/>
      <c r="J390" s="245"/>
      <c r="K390" s="245"/>
      <c r="L390" s="251"/>
      <c r="M390" s="252"/>
      <c r="N390" s="253"/>
      <c r="O390" s="253"/>
      <c r="P390" s="253"/>
      <c r="Q390" s="253"/>
      <c r="R390" s="253"/>
      <c r="S390" s="253"/>
      <c r="T390" s="25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5" t="s">
        <v>143</v>
      </c>
      <c r="AU390" s="255" t="s">
        <v>83</v>
      </c>
      <c r="AV390" s="13" t="s">
        <v>83</v>
      </c>
      <c r="AW390" s="13" t="s">
        <v>32</v>
      </c>
      <c r="AX390" s="13" t="s">
        <v>76</v>
      </c>
      <c r="AY390" s="255" t="s">
        <v>135</v>
      </c>
    </row>
    <row r="391" s="13" customFormat="1">
      <c r="A391" s="13"/>
      <c r="B391" s="244"/>
      <c r="C391" s="245"/>
      <c r="D391" s="246" t="s">
        <v>143</v>
      </c>
      <c r="E391" s="247" t="s">
        <v>1</v>
      </c>
      <c r="F391" s="248" t="s">
        <v>601</v>
      </c>
      <c r="G391" s="245"/>
      <c r="H391" s="249">
        <v>-7.9000000000000004</v>
      </c>
      <c r="I391" s="250"/>
      <c r="J391" s="245"/>
      <c r="K391" s="245"/>
      <c r="L391" s="251"/>
      <c r="M391" s="252"/>
      <c r="N391" s="253"/>
      <c r="O391" s="253"/>
      <c r="P391" s="253"/>
      <c r="Q391" s="253"/>
      <c r="R391" s="253"/>
      <c r="S391" s="253"/>
      <c r="T391" s="25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5" t="s">
        <v>143</v>
      </c>
      <c r="AU391" s="255" t="s">
        <v>83</v>
      </c>
      <c r="AV391" s="13" t="s">
        <v>83</v>
      </c>
      <c r="AW391" s="13" t="s">
        <v>32</v>
      </c>
      <c r="AX391" s="13" t="s">
        <v>76</v>
      </c>
      <c r="AY391" s="255" t="s">
        <v>135</v>
      </c>
    </row>
    <row r="392" s="13" customFormat="1">
      <c r="A392" s="13"/>
      <c r="B392" s="244"/>
      <c r="C392" s="245"/>
      <c r="D392" s="246" t="s">
        <v>143</v>
      </c>
      <c r="E392" s="247" t="s">
        <v>1</v>
      </c>
      <c r="F392" s="248" t="s">
        <v>602</v>
      </c>
      <c r="G392" s="245"/>
      <c r="H392" s="249">
        <v>7.1200000000000001</v>
      </c>
      <c r="I392" s="250"/>
      <c r="J392" s="245"/>
      <c r="K392" s="245"/>
      <c r="L392" s="251"/>
      <c r="M392" s="252"/>
      <c r="N392" s="253"/>
      <c r="O392" s="253"/>
      <c r="P392" s="253"/>
      <c r="Q392" s="253"/>
      <c r="R392" s="253"/>
      <c r="S392" s="253"/>
      <c r="T392" s="254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5" t="s">
        <v>143</v>
      </c>
      <c r="AU392" s="255" t="s">
        <v>83</v>
      </c>
      <c r="AV392" s="13" t="s">
        <v>83</v>
      </c>
      <c r="AW392" s="13" t="s">
        <v>32</v>
      </c>
      <c r="AX392" s="13" t="s">
        <v>76</v>
      </c>
      <c r="AY392" s="255" t="s">
        <v>135</v>
      </c>
    </row>
    <row r="393" s="14" customFormat="1">
      <c r="A393" s="14"/>
      <c r="B393" s="267"/>
      <c r="C393" s="268"/>
      <c r="D393" s="246" t="s">
        <v>143</v>
      </c>
      <c r="E393" s="269" t="s">
        <v>1</v>
      </c>
      <c r="F393" s="270" t="s">
        <v>190</v>
      </c>
      <c r="G393" s="268"/>
      <c r="H393" s="271">
        <v>56.240000000000002</v>
      </c>
      <c r="I393" s="272"/>
      <c r="J393" s="268"/>
      <c r="K393" s="268"/>
      <c r="L393" s="273"/>
      <c r="M393" s="274"/>
      <c r="N393" s="275"/>
      <c r="O393" s="275"/>
      <c r="P393" s="275"/>
      <c r="Q393" s="275"/>
      <c r="R393" s="275"/>
      <c r="S393" s="275"/>
      <c r="T393" s="276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77" t="s">
        <v>143</v>
      </c>
      <c r="AU393" s="277" t="s">
        <v>83</v>
      </c>
      <c r="AV393" s="14" t="s">
        <v>141</v>
      </c>
      <c r="AW393" s="14" t="s">
        <v>32</v>
      </c>
      <c r="AX393" s="14" t="s">
        <v>81</v>
      </c>
      <c r="AY393" s="277" t="s">
        <v>135</v>
      </c>
    </row>
    <row r="394" s="2" customFormat="1" ht="21.75" customHeight="1">
      <c r="A394" s="39"/>
      <c r="B394" s="40"/>
      <c r="C394" s="230" t="s">
        <v>603</v>
      </c>
      <c r="D394" s="230" t="s">
        <v>137</v>
      </c>
      <c r="E394" s="231" t="s">
        <v>604</v>
      </c>
      <c r="F394" s="232" t="s">
        <v>605</v>
      </c>
      <c r="G394" s="233" t="s">
        <v>181</v>
      </c>
      <c r="H394" s="234">
        <v>15.65</v>
      </c>
      <c r="I394" s="235"/>
      <c r="J394" s="236">
        <f>ROUND(I394*H394,2)</f>
        <v>0</v>
      </c>
      <c r="K394" s="237"/>
      <c r="L394" s="45"/>
      <c r="M394" s="238" t="s">
        <v>1</v>
      </c>
      <c r="N394" s="239" t="s">
        <v>41</v>
      </c>
      <c r="O394" s="92"/>
      <c r="P394" s="240">
        <f>O394*H394</f>
        <v>0</v>
      </c>
      <c r="Q394" s="240">
        <v>0</v>
      </c>
      <c r="R394" s="240">
        <f>Q394*H394</f>
        <v>0</v>
      </c>
      <c r="S394" s="240">
        <v>0</v>
      </c>
      <c r="T394" s="241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42" t="s">
        <v>221</v>
      </c>
      <c r="AT394" s="242" t="s">
        <v>137</v>
      </c>
      <c r="AU394" s="242" t="s">
        <v>83</v>
      </c>
      <c r="AY394" s="18" t="s">
        <v>135</v>
      </c>
      <c r="BE394" s="243">
        <f>IF(N394="základní",J394,0)</f>
        <v>0</v>
      </c>
      <c r="BF394" s="243">
        <f>IF(N394="snížená",J394,0)</f>
        <v>0</v>
      </c>
      <c r="BG394" s="243">
        <f>IF(N394="zákl. přenesená",J394,0)</f>
        <v>0</v>
      </c>
      <c r="BH394" s="243">
        <f>IF(N394="sníž. přenesená",J394,0)</f>
        <v>0</v>
      </c>
      <c r="BI394" s="243">
        <f>IF(N394="nulová",J394,0)</f>
        <v>0</v>
      </c>
      <c r="BJ394" s="18" t="s">
        <v>81</v>
      </c>
      <c r="BK394" s="243">
        <f>ROUND(I394*H394,2)</f>
        <v>0</v>
      </c>
      <c r="BL394" s="18" t="s">
        <v>221</v>
      </c>
      <c r="BM394" s="242" t="s">
        <v>606</v>
      </c>
    </row>
    <row r="395" s="13" customFormat="1">
      <c r="A395" s="13"/>
      <c r="B395" s="244"/>
      <c r="C395" s="245"/>
      <c r="D395" s="246" t="s">
        <v>143</v>
      </c>
      <c r="E395" s="247" t="s">
        <v>1</v>
      </c>
      <c r="F395" s="248" t="s">
        <v>607</v>
      </c>
      <c r="G395" s="245"/>
      <c r="H395" s="249">
        <v>12.75</v>
      </c>
      <c r="I395" s="250"/>
      <c r="J395" s="245"/>
      <c r="K395" s="245"/>
      <c r="L395" s="251"/>
      <c r="M395" s="252"/>
      <c r="N395" s="253"/>
      <c r="O395" s="253"/>
      <c r="P395" s="253"/>
      <c r="Q395" s="253"/>
      <c r="R395" s="253"/>
      <c r="S395" s="253"/>
      <c r="T395" s="254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5" t="s">
        <v>143</v>
      </c>
      <c r="AU395" s="255" t="s">
        <v>83</v>
      </c>
      <c r="AV395" s="13" t="s">
        <v>83</v>
      </c>
      <c r="AW395" s="13" t="s">
        <v>32</v>
      </c>
      <c r="AX395" s="13" t="s">
        <v>76</v>
      </c>
      <c r="AY395" s="255" t="s">
        <v>135</v>
      </c>
    </row>
    <row r="396" s="13" customFormat="1">
      <c r="A396" s="13"/>
      <c r="B396" s="244"/>
      <c r="C396" s="245"/>
      <c r="D396" s="246" t="s">
        <v>143</v>
      </c>
      <c r="E396" s="247" t="s">
        <v>1</v>
      </c>
      <c r="F396" s="248" t="s">
        <v>608</v>
      </c>
      <c r="G396" s="245"/>
      <c r="H396" s="249">
        <v>2.8999999999999999</v>
      </c>
      <c r="I396" s="250"/>
      <c r="J396" s="245"/>
      <c r="K396" s="245"/>
      <c r="L396" s="251"/>
      <c r="M396" s="252"/>
      <c r="N396" s="253"/>
      <c r="O396" s="253"/>
      <c r="P396" s="253"/>
      <c r="Q396" s="253"/>
      <c r="R396" s="253"/>
      <c r="S396" s="253"/>
      <c r="T396" s="25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5" t="s">
        <v>143</v>
      </c>
      <c r="AU396" s="255" t="s">
        <v>83</v>
      </c>
      <c r="AV396" s="13" t="s">
        <v>83</v>
      </c>
      <c r="AW396" s="13" t="s">
        <v>32</v>
      </c>
      <c r="AX396" s="13" t="s">
        <v>76</v>
      </c>
      <c r="AY396" s="255" t="s">
        <v>135</v>
      </c>
    </row>
    <row r="397" s="14" customFormat="1">
      <c r="A397" s="14"/>
      <c r="B397" s="267"/>
      <c r="C397" s="268"/>
      <c r="D397" s="246" t="s">
        <v>143</v>
      </c>
      <c r="E397" s="269" t="s">
        <v>1</v>
      </c>
      <c r="F397" s="270" t="s">
        <v>190</v>
      </c>
      <c r="G397" s="268"/>
      <c r="H397" s="271">
        <v>15.65</v>
      </c>
      <c r="I397" s="272"/>
      <c r="J397" s="268"/>
      <c r="K397" s="268"/>
      <c r="L397" s="273"/>
      <c r="M397" s="274"/>
      <c r="N397" s="275"/>
      <c r="O397" s="275"/>
      <c r="P397" s="275"/>
      <c r="Q397" s="275"/>
      <c r="R397" s="275"/>
      <c r="S397" s="275"/>
      <c r="T397" s="276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77" t="s">
        <v>143</v>
      </c>
      <c r="AU397" s="277" t="s">
        <v>83</v>
      </c>
      <c r="AV397" s="14" t="s">
        <v>141</v>
      </c>
      <c r="AW397" s="14" t="s">
        <v>32</v>
      </c>
      <c r="AX397" s="14" t="s">
        <v>81</v>
      </c>
      <c r="AY397" s="277" t="s">
        <v>135</v>
      </c>
    </row>
    <row r="398" s="2" customFormat="1" ht="33" customHeight="1">
      <c r="A398" s="39"/>
      <c r="B398" s="40"/>
      <c r="C398" s="230" t="s">
        <v>609</v>
      </c>
      <c r="D398" s="230" t="s">
        <v>137</v>
      </c>
      <c r="E398" s="231" t="s">
        <v>610</v>
      </c>
      <c r="F398" s="232" t="s">
        <v>611</v>
      </c>
      <c r="G398" s="233" t="s">
        <v>181</v>
      </c>
      <c r="H398" s="234">
        <v>36.719999999999999</v>
      </c>
      <c r="I398" s="235"/>
      <c r="J398" s="236">
        <f>ROUND(I398*H398,2)</f>
        <v>0</v>
      </c>
      <c r="K398" s="237"/>
      <c r="L398" s="45"/>
      <c r="M398" s="238" t="s">
        <v>1</v>
      </c>
      <c r="N398" s="239" t="s">
        <v>41</v>
      </c>
      <c r="O398" s="92"/>
      <c r="P398" s="240">
        <f>O398*H398</f>
        <v>0</v>
      </c>
      <c r="Q398" s="240">
        <v>0.0089999999999999993</v>
      </c>
      <c r="R398" s="240">
        <f>Q398*H398</f>
        <v>0.33047999999999994</v>
      </c>
      <c r="S398" s="240">
        <v>0</v>
      </c>
      <c r="T398" s="24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42" t="s">
        <v>221</v>
      </c>
      <c r="AT398" s="242" t="s">
        <v>137</v>
      </c>
      <c r="AU398" s="242" t="s">
        <v>83</v>
      </c>
      <c r="AY398" s="18" t="s">
        <v>135</v>
      </c>
      <c r="BE398" s="243">
        <f>IF(N398="základní",J398,0)</f>
        <v>0</v>
      </c>
      <c r="BF398" s="243">
        <f>IF(N398="snížená",J398,0)</f>
        <v>0</v>
      </c>
      <c r="BG398" s="243">
        <f>IF(N398="zákl. přenesená",J398,0)</f>
        <v>0</v>
      </c>
      <c r="BH398" s="243">
        <f>IF(N398="sníž. přenesená",J398,0)</f>
        <v>0</v>
      </c>
      <c r="BI398" s="243">
        <f>IF(N398="nulová",J398,0)</f>
        <v>0</v>
      </c>
      <c r="BJ398" s="18" t="s">
        <v>81</v>
      </c>
      <c r="BK398" s="243">
        <f>ROUND(I398*H398,2)</f>
        <v>0</v>
      </c>
      <c r="BL398" s="18" t="s">
        <v>221</v>
      </c>
      <c r="BM398" s="242" t="s">
        <v>612</v>
      </c>
    </row>
    <row r="399" s="13" customFormat="1">
      <c r="A399" s="13"/>
      <c r="B399" s="244"/>
      <c r="C399" s="245"/>
      <c r="D399" s="246" t="s">
        <v>143</v>
      </c>
      <c r="E399" s="247" t="s">
        <v>1</v>
      </c>
      <c r="F399" s="248" t="s">
        <v>583</v>
      </c>
      <c r="G399" s="245"/>
      <c r="H399" s="249">
        <v>33</v>
      </c>
      <c r="I399" s="250"/>
      <c r="J399" s="245"/>
      <c r="K399" s="245"/>
      <c r="L399" s="251"/>
      <c r="M399" s="252"/>
      <c r="N399" s="253"/>
      <c r="O399" s="253"/>
      <c r="P399" s="253"/>
      <c r="Q399" s="253"/>
      <c r="R399" s="253"/>
      <c r="S399" s="253"/>
      <c r="T399" s="254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5" t="s">
        <v>143</v>
      </c>
      <c r="AU399" s="255" t="s">
        <v>83</v>
      </c>
      <c r="AV399" s="13" t="s">
        <v>83</v>
      </c>
      <c r="AW399" s="13" t="s">
        <v>32</v>
      </c>
      <c r="AX399" s="13" t="s">
        <v>76</v>
      </c>
      <c r="AY399" s="255" t="s">
        <v>135</v>
      </c>
    </row>
    <row r="400" s="13" customFormat="1">
      <c r="A400" s="13"/>
      <c r="B400" s="244"/>
      <c r="C400" s="245"/>
      <c r="D400" s="246" t="s">
        <v>143</v>
      </c>
      <c r="E400" s="247" t="s">
        <v>1</v>
      </c>
      <c r="F400" s="248" t="s">
        <v>584</v>
      </c>
      <c r="G400" s="245"/>
      <c r="H400" s="249">
        <v>0.81999999999999995</v>
      </c>
      <c r="I400" s="250"/>
      <c r="J400" s="245"/>
      <c r="K400" s="245"/>
      <c r="L400" s="251"/>
      <c r="M400" s="252"/>
      <c r="N400" s="253"/>
      <c r="O400" s="253"/>
      <c r="P400" s="253"/>
      <c r="Q400" s="253"/>
      <c r="R400" s="253"/>
      <c r="S400" s="253"/>
      <c r="T400" s="25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5" t="s">
        <v>143</v>
      </c>
      <c r="AU400" s="255" t="s">
        <v>83</v>
      </c>
      <c r="AV400" s="13" t="s">
        <v>83</v>
      </c>
      <c r="AW400" s="13" t="s">
        <v>32</v>
      </c>
      <c r="AX400" s="13" t="s">
        <v>76</v>
      </c>
      <c r="AY400" s="255" t="s">
        <v>135</v>
      </c>
    </row>
    <row r="401" s="13" customFormat="1">
      <c r="A401" s="13"/>
      <c r="B401" s="244"/>
      <c r="C401" s="245"/>
      <c r="D401" s="246" t="s">
        <v>143</v>
      </c>
      <c r="E401" s="247" t="s">
        <v>1</v>
      </c>
      <c r="F401" s="248" t="s">
        <v>613</v>
      </c>
      <c r="G401" s="245"/>
      <c r="H401" s="249">
        <v>2.8999999999999999</v>
      </c>
      <c r="I401" s="250"/>
      <c r="J401" s="245"/>
      <c r="K401" s="245"/>
      <c r="L401" s="251"/>
      <c r="M401" s="252"/>
      <c r="N401" s="253"/>
      <c r="O401" s="253"/>
      <c r="P401" s="253"/>
      <c r="Q401" s="253"/>
      <c r="R401" s="253"/>
      <c r="S401" s="253"/>
      <c r="T401" s="254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5" t="s">
        <v>143</v>
      </c>
      <c r="AU401" s="255" t="s">
        <v>83</v>
      </c>
      <c r="AV401" s="13" t="s">
        <v>83</v>
      </c>
      <c r="AW401" s="13" t="s">
        <v>32</v>
      </c>
      <c r="AX401" s="13" t="s">
        <v>76</v>
      </c>
      <c r="AY401" s="255" t="s">
        <v>135</v>
      </c>
    </row>
    <row r="402" s="14" customFormat="1">
      <c r="A402" s="14"/>
      <c r="B402" s="267"/>
      <c r="C402" s="268"/>
      <c r="D402" s="246" t="s">
        <v>143</v>
      </c>
      <c r="E402" s="269" t="s">
        <v>1</v>
      </c>
      <c r="F402" s="270" t="s">
        <v>190</v>
      </c>
      <c r="G402" s="268"/>
      <c r="H402" s="271">
        <v>36.719999999999999</v>
      </c>
      <c r="I402" s="272"/>
      <c r="J402" s="268"/>
      <c r="K402" s="268"/>
      <c r="L402" s="273"/>
      <c r="M402" s="274"/>
      <c r="N402" s="275"/>
      <c r="O402" s="275"/>
      <c r="P402" s="275"/>
      <c r="Q402" s="275"/>
      <c r="R402" s="275"/>
      <c r="S402" s="275"/>
      <c r="T402" s="276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77" t="s">
        <v>143</v>
      </c>
      <c r="AU402" s="277" t="s">
        <v>83</v>
      </c>
      <c r="AV402" s="14" t="s">
        <v>141</v>
      </c>
      <c r="AW402" s="14" t="s">
        <v>32</v>
      </c>
      <c r="AX402" s="14" t="s">
        <v>81</v>
      </c>
      <c r="AY402" s="277" t="s">
        <v>135</v>
      </c>
    </row>
    <row r="403" s="2" customFormat="1" ht="21.75" customHeight="1">
      <c r="A403" s="39"/>
      <c r="B403" s="40"/>
      <c r="C403" s="256" t="s">
        <v>614</v>
      </c>
      <c r="D403" s="256" t="s">
        <v>172</v>
      </c>
      <c r="E403" s="257" t="s">
        <v>615</v>
      </c>
      <c r="F403" s="258" t="s">
        <v>616</v>
      </c>
      <c r="G403" s="259" t="s">
        <v>181</v>
      </c>
      <c r="H403" s="260">
        <v>48.703000000000003</v>
      </c>
      <c r="I403" s="261"/>
      <c r="J403" s="262">
        <f>ROUND(I403*H403,2)</f>
        <v>0</v>
      </c>
      <c r="K403" s="263"/>
      <c r="L403" s="264"/>
      <c r="M403" s="265" t="s">
        <v>1</v>
      </c>
      <c r="N403" s="266" t="s">
        <v>41</v>
      </c>
      <c r="O403" s="92"/>
      <c r="P403" s="240">
        <f>O403*H403</f>
        <v>0</v>
      </c>
      <c r="Q403" s="240">
        <v>0.025000000000000001</v>
      </c>
      <c r="R403" s="240">
        <f>Q403*H403</f>
        <v>1.2175750000000001</v>
      </c>
      <c r="S403" s="240">
        <v>0</v>
      </c>
      <c r="T403" s="24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42" t="s">
        <v>315</v>
      </c>
      <c r="AT403" s="242" t="s">
        <v>172</v>
      </c>
      <c r="AU403" s="242" t="s">
        <v>83</v>
      </c>
      <c r="AY403" s="18" t="s">
        <v>135</v>
      </c>
      <c r="BE403" s="243">
        <f>IF(N403="základní",J403,0)</f>
        <v>0</v>
      </c>
      <c r="BF403" s="243">
        <f>IF(N403="snížená",J403,0)</f>
        <v>0</v>
      </c>
      <c r="BG403" s="243">
        <f>IF(N403="zákl. přenesená",J403,0)</f>
        <v>0</v>
      </c>
      <c r="BH403" s="243">
        <f>IF(N403="sníž. přenesená",J403,0)</f>
        <v>0</v>
      </c>
      <c r="BI403" s="243">
        <f>IF(N403="nulová",J403,0)</f>
        <v>0</v>
      </c>
      <c r="BJ403" s="18" t="s">
        <v>81</v>
      </c>
      <c r="BK403" s="243">
        <f>ROUND(I403*H403,2)</f>
        <v>0</v>
      </c>
      <c r="BL403" s="18" t="s">
        <v>221</v>
      </c>
      <c r="BM403" s="242" t="s">
        <v>617</v>
      </c>
    </row>
    <row r="404" s="13" customFormat="1">
      <c r="A404" s="13"/>
      <c r="B404" s="244"/>
      <c r="C404" s="245"/>
      <c r="D404" s="246" t="s">
        <v>143</v>
      </c>
      <c r="E404" s="247" t="s">
        <v>1</v>
      </c>
      <c r="F404" s="248" t="s">
        <v>618</v>
      </c>
      <c r="G404" s="245"/>
      <c r="H404" s="249">
        <v>42.350000000000001</v>
      </c>
      <c r="I404" s="250"/>
      <c r="J404" s="245"/>
      <c r="K404" s="245"/>
      <c r="L404" s="251"/>
      <c r="M404" s="252"/>
      <c r="N404" s="253"/>
      <c r="O404" s="253"/>
      <c r="P404" s="253"/>
      <c r="Q404" s="253"/>
      <c r="R404" s="253"/>
      <c r="S404" s="253"/>
      <c r="T404" s="254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5" t="s">
        <v>143</v>
      </c>
      <c r="AU404" s="255" t="s">
        <v>83</v>
      </c>
      <c r="AV404" s="13" t="s">
        <v>83</v>
      </c>
      <c r="AW404" s="13" t="s">
        <v>32</v>
      </c>
      <c r="AX404" s="13" t="s">
        <v>81</v>
      </c>
      <c r="AY404" s="255" t="s">
        <v>135</v>
      </c>
    </row>
    <row r="405" s="13" customFormat="1">
      <c r="A405" s="13"/>
      <c r="B405" s="244"/>
      <c r="C405" s="245"/>
      <c r="D405" s="246" t="s">
        <v>143</v>
      </c>
      <c r="E405" s="245"/>
      <c r="F405" s="248" t="s">
        <v>619</v>
      </c>
      <c r="G405" s="245"/>
      <c r="H405" s="249">
        <v>48.703000000000003</v>
      </c>
      <c r="I405" s="250"/>
      <c r="J405" s="245"/>
      <c r="K405" s="245"/>
      <c r="L405" s="251"/>
      <c r="M405" s="252"/>
      <c r="N405" s="253"/>
      <c r="O405" s="253"/>
      <c r="P405" s="253"/>
      <c r="Q405" s="253"/>
      <c r="R405" s="253"/>
      <c r="S405" s="253"/>
      <c r="T405" s="254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5" t="s">
        <v>143</v>
      </c>
      <c r="AU405" s="255" t="s">
        <v>83</v>
      </c>
      <c r="AV405" s="13" t="s">
        <v>83</v>
      </c>
      <c r="AW405" s="13" t="s">
        <v>4</v>
      </c>
      <c r="AX405" s="13" t="s">
        <v>81</v>
      </c>
      <c r="AY405" s="255" t="s">
        <v>135</v>
      </c>
    </row>
    <row r="406" s="2" customFormat="1" ht="33" customHeight="1">
      <c r="A406" s="39"/>
      <c r="B406" s="40"/>
      <c r="C406" s="230" t="s">
        <v>620</v>
      </c>
      <c r="D406" s="230" t="s">
        <v>137</v>
      </c>
      <c r="E406" s="231" t="s">
        <v>621</v>
      </c>
      <c r="F406" s="232" t="s">
        <v>622</v>
      </c>
      <c r="G406" s="233" t="s">
        <v>181</v>
      </c>
      <c r="H406" s="234">
        <v>42.350000000000001</v>
      </c>
      <c r="I406" s="235"/>
      <c r="J406" s="236">
        <f>ROUND(I406*H406,2)</f>
        <v>0</v>
      </c>
      <c r="K406" s="237"/>
      <c r="L406" s="45"/>
      <c r="M406" s="238" t="s">
        <v>1</v>
      </c>
      <c r="N406" s="239" t="s">
        <v>41</v>
      </c>
      <c r="O406" s="92"/>
      <c r="P406" s="240">
        <f>O406*H406</f>
        <v>0</v>
      </c>
      <c r="Q406" s="240">
        <v>0</v>
      </c>
      <c r="R406" s="240">
        <f>Q406*H406</f>
        <v>0</v>
      </c>
      <c r="S406" s="240">
        <v>0</v>
      </c>
      <c r="T406" s="24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42" t="s">
        <v>221</v>
      </c>
      <c r="AT406" s="242" t="s">
        <v>137</v>
      </c>
      <c r="AU406" s="242" t="s">
        <v>83</v>
      </c>
      <c r="AY406" s="18" t="s">
        <v>135</v>
      </c>
      <c r="BE406" s="243">
        <f>IF(N406="základní",J406,0)</f>
        <v>0</v>
      </c>
      <c r="BF406" s="243">
        <f>IF(N406="snížená",J406,0)</f>
        <v>0</v>
      </c>
      <c r="BG406" s="243">
        <f>IF(N406="zákl. přenesená",J406,0)</f>
        <v>0</v>
      </c>
      <c r="BH406" s="243">
        <f>IF(N406="sníž. přenesená",J406,0)</f>
        <v>0</v>
      </c>
      <c r="BI406" s="243">
        <f>IF(N406="nulová",J406,0)</f>
        <v>0</v>
      </c>
      <c r="BJ406" s="18" t="s">
        <v>81</v>
      </c>
      <c r="BK406" s="243">
        <f>ROUND(I406*H406,2)</f>
        <v>0</v>
      </c>
      <c r="BL406" s="18" t="s">
        <v>221</v>
      </c>
      <c r="BM406" s="242" t="s">
        <v>623</v>
      </c>
    </row>
    <row r="407" s="13" customFormat="1">
      <c r="A407" s="13"/>
      <c r="B407" s="244"/>
      <c r="C407" s="245"/>
      <c r="D407" s="246" t="s">
        <v>143</v>
      </c>
      <c r="E407" s="247" t="s">
        <v>1</v>
      </c>
      <c r="F407" s="248" t="s">
        <v>624</v>
      </c>
      <c r="G407" s="245"/>
      <c r="H407" s="249">
        <v>42.350000000000001</v>
      </c>
      <c r="I407" s="250"/>
      <c r="J407" s="245"/>
      <c r="K407" s="245"/>
      <c r="L407" s="251"/>
      <c r="M407" s="252"/>
      <c r="N407" s="253"/>
      <c r="O407" s="253"/>
      <c r="P407" s="253"/>
      <c r="Q407" s="253"/>
      <c r="R407" s="253"/>
      <c r="S407" s="253"/>
      <c r="T407" s="25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5" t="s">
        <v>143</v>
      </c>
      <c r="AU407" s="255" t="s">
        <v>83</v>
      </c>
      <c r="AV407" s="13" t="s">
        <v>83</v>
      </c>
      <c r="AW407" s="13" t="s">
        <v>32</v>
      </c>
      <c r="AX407" s="13" t="s">
        <v>81</v>
      </c>
      <c r="AY407" s="255" t="s">
        <v>135</v>
      </c>
    </row>
    <row r="408" s="2" customFormat="1" ht="21.75" customHeight="1">
      <c r="A408" s="39"/>
      <c r="B408" s="40"/>
      <c r="C408" s="230" t="s">
        <v>625</v>
      </c>
      <c r="D408" s="230" t="s">
        <v>137</v>
      </c>
      <c r="E408" s="231" t="s">
        <v>626</v>
      </c>
      <c r="F408" s="232" t="s">
        <v>627</v>
      </c>
      <c r="G408" s="233" t="s">
        <v>181</v>
      </c>
      <c r="H408" s="234">
        <v>42.350000000000001</v>
      </c>
      <c r="I408" s="235"/>
      <c r="J408" s="236">
        <f>ROUND(I408*H408,2)</f>
        <v>0</v>
      </c>
      <c r="K408" s="237"/>
      <c r="L408" s="45"/>
      <c r="M408" s="238" t="s">
        <v>1</v>
      </c>
      <c r="N408" s="239" t="s">
        <v>41</v>
      </c>
      <c r="O408" s="92"/>
      <c r="P408" s="240">
        <f>O408*H408</f>
        <v>0</v>
      </c>
      <c r="Q408" s="240">
        <v>0</v>
      </c>
      <c r="R408" s="240">
        <f>Q408*H408</f>
        <v>0</v>
      </c>
      <c r="S408" s="240">
        <v>0</v>
      </c>
      <c r="T408" s="24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42" t="s">
        <v>221</v>
      </c>
      <c r="AT408" s="242" t="s">
        <v>137</v>
      </c>
      <c r="AU408" s="242" t="s">
        <v>83</v>
      </c>
      <c r="AY408" s="18" t="s">
        <v>135</v>
      </c>
      <c r="BE408" s="243">
        <f>IF(N408="základní",J408,0)</f>
        <v>0</v>
      </c>
      <c r="BF408" s="243">
        <f>IF(N408="snížená",J408,0)</f>
        <v>0</v>
      </c>
      <c r="BG408" s="243">
        <f>IF(N408="zákl. přenesená",J408,0)</f>
        <v>0</v>
      </c>
      <c r="BH408" s="243">
        <f>IF(N408="sníž. přenesená",J408,0)</f>
        <v>0</v>
      </c>
      <c r="BI408" s="243">
        <f>IF(N408="nulová",J408,0)</f>
        <v>0</v>
      </c>
      <c r="BJ408" s="18" t="s">
        <v>81</v>
      </c>
      <c r="BK408" s="243">
        <f>ROUND(I408*H408,2)</f>
        <v>0</v>
      </c>
      <c r="BL408" s="18" t="s">
        <v>221</v>
      </c>
      <c r="BM408" s="242" t="s">
        <v>628</v>
      </c>
    </row>
    <row r="409" s="13" customFormat="1">
      <c r="A409" s="13"/>
      <c r="B409" s="244"/>
      <c r="C409" s="245"/>
      <c r="D409" s="246" t="s">
        <v>143</v>
      </c>
      <c r="E409" s="247" t="s">
        <v>1</v>
      </c>
      <c r="F409" s="248" t="s">
        <v>629</v>
      </c>
      <c r="G409" s="245"/>
      <c r="H409" s="249">
        <v>42.350000000000001</v>
      </c>
      <c r="I409" s="250"/>
      <c r="J409" s="245"/>
      <c r="K409" s="245"/>
      <c r="L409" s="251"/>
      <c r="M409" s="252"/>
      <c r="N409" s="253"/>
      <c r="O409" s="253"/>
      <c r="P409" s="253"/>
      <c r="Q409" s="253"/>
      <c r="R409" s="253"/>
      <c r="S409" s="253"/>
      <c r="T409" s="254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5" t="s">
        <v>143</v>
      </c>
      <c r="AU409" s="255" t="s">
        <v>83</v>
      </c>
      <c r="AV409" s="13" t="s">
        <v>83</v>
      </c>
      <c r="AW409" s="13" t="s">
        <v>32</v>
      </c>
      <c r="AX409" s="13" t="s">
        <v>81</v>
      </c>
      <c r="AY409" s="255" t="s">
        <v>135</v>
      </c>
    </row>
    <row r="410" s="2" customFormat="1" ht="21.75" customHeight="1">
      <c r="A410" s="39"/>
      <c r="B410" s="40"/>
      <c r="C410" s="230" t="s">
        <v>630</v>
      </c>
      <c r="D410" s="230" t="s">
        <v>137</v>
      </c>
      <c r="E410" s="231" t="s">
        <v>631</v>
      </c>
      <c r="F410" s="232" t="s">
        <v>632</v>
      </c>
      <c r="G410" s="233" t="s">
        <v>181</v>
      </c>
      <c r="H410" s="234">
        <v>49.033999999999999</v>
      </c>
      <c r="I410" s="235"/>
      <c r="J410" s="236">
        <f>ROUND(I410*H410,2)</f>
        <v>0</v>
      </c>
      <c r="K410" s="237"/>
      <c r="L410" s="45"/>
      <c r="M410" s="238" t="s">
        <v>1</v>
      </c>
      <c r="N410" s="239" t="s">
        <v>41</v>
      </c>
      <c r="O410" s="92"/>
      <c r="P410" s="240">
        <f>O410*H410</f>
        <v>0</v>
      </c>
      <c r="Q410" s="240">
        <v>0.0015</v>
      </c>
      <c r="R410" s="240">
        <f>Q410*H410</f>
        <v>0.073551000000000005</v>
      </c>
      <c r="S410" s="240">
        <v>0</v>
      </c>
      <c r="T410" s="24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42" t="s">
        <v>221</v>
      </c>
      <c r="AT410" s="242" t="s">
        <v>137</v>
      </c>
      <c r="AU410" s="242" t="s">
        <v>83</v>
      </c>
      <c r="AY410" s="18" t="s">
        <v>135</v>
      </c>
      <c r="BE410" s="243">
        <f>IF(N410="základní",J410,0)</f>
        <v>0</v>
      </c>
      <c r="BF410" s="243">
        <f>IF(N410="snížená",J410,0)</f>
        <v>0</v>
      </c>
      <c r="BG410" s="243">
        <f>IF(N410="zákl. přenesená",J410,0)</f>
        <v>0</v>
      </c>
      <c r="BH410" s="243">
        <f>IF(N410="sníž. přenesená",J410,0)</f>
        <v>0</v>
      </c>
      <c r="BI410" s="243">
        <f>IF(N410="nulová",J410,0)</f>
        <v>0</v>
      </c>
      <c r="BJ410" s="18" t="s">
        <v>81</v>
      </c>
      <c r="BK410" s="243">
        <f>ROUND(I410*H410,2)</f>
        <v>0</v>
      </c>
      <c r="BL410" s="18" t="s">
        <v>221</v>
      </c>
      <c r="BM410" s="242" t="s">
        <v>633</v>
      </c>
    </row>
    <row r="411" s="13" customFormat="1">
      <c r="A411" s="13"/>
      <c r="B411" s="244"/>
      <c r="C411" s="245"/>
      <c r="D411" s="246" t="s">
        <v>143</v>
      </c>
      <c r="E411" s="247" t="s">
        <v>1</v>
      </c>
      <c r="F411" s="248" t="s">
        <v>629</v>
      </c>
      <c r="G411" s="245"/>
      <c r="H411" s="249">
        <v>42.350000000000001</v>
      </c>
      <c r="I411" s="250"/>
      <c r="J411" s="245"/>
      <c r="K411" s="245"/>
      <c r="L411" s="251"/>
      <c r="M411" s="252"/>
      <c r="N411" s="253"/>
      <c r="O411" s="253"/>
      <c r="P411" s="253"/>
      <c r="Q411" s="253"/>
      <c r="R411" s="253"/>
      <c r="S411" s="253"/>
      <c r="T411" s="25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5" t="s">
        <v>143</v>
      </c>
      <c r="AU411" s="255" t="s">
        <v>83</v>
      </c>
      <c r="AV411" s="13" t="s">
        <v>83</v>
      </c>
      <c r="AW411" s="13" t="s">
        <v>32</v>
      </c>
      <c r="AX411" s="13" t="s">
        <v>76</v>
      </c>
      <c r="AY411" s="255" t="s">
        <v>135</v>
      </c>
    </row>
    <row r="412" s="15" customFormat="1">
      <c r="A412" s="15"/>
      <c r="B412" s="278"/>
      <c r="C412" s="279"/>
      <c r="D412" s="246" t="s">
        <v>143</v>
      </c>
      <c r="E412" s="280" t="s">
        <v>1</v>
      </c>
      <c r="F412" s="281" t="s">
        <v>634</v>
      </c>
      <c r="G412" s="279"/>
      <c r="H412" s="280" t="s">
        <v>1</v>
      </c>
      <c r="I412" s="282"/>
      <c r="J412" s="279"/>
      <c r="K412" s="279"/>
      <c r="L412" s="283"/>
      <c r="M412" s="284"/>
      <c r="N412" s="285"/>
      <c r="O412" s="285"/>
      <c r="P412" s="285"/>
      <c r="Q412" s="285"/>
      <c r="R412" s="285"/>
      <c r="S412" s="285"/>
      <c r="T412" s="286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87" t="s">
        <v>143</v>
      </c>
      <c r="AU412" s="287" t="s">
        <v>83</v>
      </c>
      <c r="AV412" s="15" t="s">
        <v>81</v>
      </c>
      <c r="AW412" s="15" t="s">
        <v>32</v>
      </c>
      <c r="AX412" s="15" t="s">
        <v>76</v>
      </c>
      <c r="AY412" s="287" t="s">
        <v>135</v>
      </c>
    </row>
    <row r="413" s="13" customFormat="1">
      <c r="A413" s="13"/>
      <c r="B413" s="244"/>
      <c r="C413" s="245"/>
      <c r="D413" s="246" t="s">
        <v>143</v>
      </c>
      <c r="E413" s="247" t="s">
        <v>1</v>
      </c>
      <c r="F413" s="248" t="s">
        <v>635</v>
      </c>
      <c r="G413" s="245"/>
      <c r="H413" s="249">
        <v>3.1440000000000001</v>
      </c>
      <c r="I413" s="250"/>
      <c r="J413" s="245"/>
      <c r="K413" s="245"/>
      <c r="L413" s="251"/>
      <c r="M413" s="252"/>
      <c r="N413" s="253"/>
      <c r="O413" s="253"/>
      <c r="P413" s="253"/>
      <c r="Q413" s="253"/>
      <c r="R413" s="253"/>
      <c r="S413" s="253"/>
      <c r="T413" s="254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5" t="s">
        <v>143</v>
      </c>
      <c r="AU413" s="255" t="s">
        <v>83</v>
      </c>
      <c r="AV413" s="13" t="s">
        <v>83</v>
      </c>
      <c r="AW413" s="13" t="s">
        <v>32</v>
      </c>
      <c r="AX413" s="13" t="s">
        <v>76</v>
      </c>
      <c r="AY413" s="255" t="s">
        <v>135</v>
      </c>
    </row>
    <row r="414" s="13" customFormat="1">
      <c r="A414" s="13"/>
      <c r="B414" s="244"/>
      <c r="C414" s="245"/>
      <c r="D414" s="246" t="s">
        <v>143</v>
      </c>
      <c r="E414" s="247" t="s">
        <v>1</v>
      </c>
      <c r="F414" s="248" t="s">
        <v>636</v>
      </c>
      <c r="G414" s="245"/>
      <c r="H414" s="249">
        <v>2.5579999999999998</v>
      </c>
      <c r="I414" s="250"/>
      <c r="J414" s="245"/>
      <c r="K414" s="245"/>
      <c r="L414" s="251"/>
      <c r="M414" s="252"/>
      <c r="N414" s="253"/>
      <c r="O414" s="253"/>
      <c r="P414" s="253"/>
      <c r="Q414" s="253"/>
      <c r="R414" s="253"/>
      <c r="S414" s="253"/>
      <c r="T414" s="25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5" t="s">
        <v>143</v>
      </c>
      <c r="AU414" s="255" t="s">
        <v>83</v>
      </c>
      <c r="AV414" s="13" t="s">
        <v>83</v>
      </c>
      <c r="AW414" s="13" t="s">
        <v>32</v>
      </c>
      <c r="AX414" s="13" t="s">
        <v>76</v>
      </c>
      <c r="AY414" s="255" t="s">
        <v>135</v>
      </c>
    </row>
    <row r="415" s="13" customFormat="1">
      <c r="A415" s="13"/>
      <c r="B415" s="244"/>
      <c r="C415" s="245"/>
      <c r="D415" s="246" t="s">
        <v>143</v>
      </c>
      <c r="E415" s="247" t="s">
        <v>1</v>
      </c>
      <c r="F415" s="248" t="s">
        <v>637</v>
      </c>
      <c r="G415" s="245"/>
      <c r="H415" s="249">
        <v>0.98199999999999998</v>
      </c>
      <c r="I415" s="250"/>
      <c r="J415" s="245"/>
      <c r="K415" s="245"/>
      <c r="L415" s="251"/>
      <c r="M415" s="252"/>
      <c r="N415" s="253"/>
      <c r="O415" s="253"/>
      <c r="P415" s="253"/>
      <c r="Q415" s="253"/>
      <c r="R415" s="253"/>
      <c r="S415" s="253"/>
      <c r="T415" s="254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5" t="s">
        <v>143</v>
      </c>
      <c r="AU415" s="255" t="s">
        <v>83</v>
      </c>
      <c r="AV415" s="13" t="s">
        <v>83</v>
      </c>
      <c r="AW415" s="13" t="s">
        <v>32</v>
      </c>
      <c r="AX415" s="13" t="s">
        <v>76</v>
      </c>
      <c r="AY415" s="255" t="s">
        <v>135</v>
      </c>
    </row>
    <row r="416" s="14" customFormat="1">
      <c r="A416" s="14"/>
      <c r="B416" s="267"/>
      <c r="C416" s="268"/>
      <c r="D416" s="246" t="s">
        <v>143</v>
      </c>
      <c r="E416" s="269" t="s">
        <v>1</v>
      </c>
      <c r="F416" s="270" t="s">
        <v>190</v>
      </c>
      <c r="G416" s="268"/>
      <c r="H416" s="271">
        <v>49.033999999999999</v>
      </c>
      <c r="I416" s="272"/>
      <c r="J416" s="268"/>
      <c r="K416" s="268"/>
      <c r="L416" s="273"/>
      <c r="M416" s="274"/>
      <c r="N416" s="275"/>
      <c r="O416" s="275"/>
      <c r="P416" s="275"/>
      <c r="Q416" s="275"/>
      <c r="R416" s="275"/>
      <c r="S416" s="275"/>
      <c r="T416" s="276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77" t="s">
        <v>143</v>
      </c>
      <c r="AU416" s="277" t="s">
        <v>83</v>
      </c>
      <c r="AV416" s="14" t="s">
        <v>141</v>
      </c>
      <c r="AW416" s="14" t="s">
        <v>32</v>
      </c>
      <c r="AX416" s="14" t="s">
        <v>81</v>
      </c>
      <c r="AY416" s="277" t="s">
        <v>135</v>
      </c>
    </row>
    <row r="417" s="2" customFormat="1" ht="16.5" customHeight="1">
      <c r="A417" s="39"/>
      <c r="B417" s="40"/>
      <c r="C417" s="230" t="s">
        <v>638</v>
      </c>
      <c r="D417" s="230" t="s">
        <v>137</v>
      </c>
      <c r="E417" s="231" t="s">
        <v>639</v>
      </c>
      <c r="F417" s="232" t="s">
        <v>640</v>
      </c>
      <c r="G417" s="233" t="s">
        <v>250</v>
      </c>
      <c r="H417" s="234">
        <v>13</v>
      </c>
      <c r="I417" s="235"/>
      <c r="J417" s="236">
        <f>ROUND(I417*H417,2)</f>
        <v>0</v>
      </c>
      <c r="K417" s="237"/>
      <c r="L417" s="45"/>
      <c r="M417" s="238" t="s">
        <v>1</v>
      </c>
      <c r="N417" s="239" t="s">
        <v>41</v>
      </c>
      <c r="O417" s="92"/>
      <c r="P417" s="240">
        <f>O417*H417</f>
        <v>0</v>
      </c>
      <c r="Q417" s="240">
        <v>0</v>
      </c>
      <c r="R417" s="240">
        <f>Q417*H417</f>
        <v>0</v>
      </c>
      <c r="S417" s="240">
        <v>0</v>
      </c>
      <c r="T417" s="24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42" t="s">
        <v>221</v>
      </c>
      <c r="AT417" s="242" t="s">
        <v>137</v>
      </c>
      <c r="AU417" s="242" t="s">
        <v>83</v>
      </c>
      <c r="AY417" s="18" t="s">
        <v>135</v>
      </c>
      <c r="BE417" s="243">
        <f>IF(N417="základní",J417,0)</f>
        <v>0</v>
      </c>
      <c r="BF417" s="243">
        <f>IF(N417="snížená",J417,0)</f>
        <v>0</v>
      </c>
      <c r="BG417" s="243">
        <f>IF(N417="zákl. přenesená",J417,0)</f>
        <v>0</v>
      </c>
      <c r="BH417" s="243">
        <f>IF(N417="sníž. přenesená",J417,0)</f>
        <v>0</v>
      </c>
      <c r="BI417" s="243">
        <f>IF(N417="nulová",J417,0)</f>
        <v>0</v>
      </c>
      <c r="BJ417" s="18" t="s">
        <v>81</v>
      </c>
      <c r="BK417" s="243">
        <f>ROUND(I417*H417,2)</f>
        <v>0</v>
      </c>
      <c r="BL417" s="18" t="s">
        <v>221</v>
      </c>
      <c r="BM417" s="242" t="s">
        <v>641</v>
      </c>
    </row>
    <row r="418" s="13" customFormat="1">
      <c r="A418" s="13"/>
      <c r="B418" s="244"/>
      <c r="C418" s="245"/>
      <c r="D418" s="246" t="s">
        <v>143</v>
      </c>
      <c r="E418" s="247" t="s">
        <v>1</v>
      </c>
      <c r="F418" s="248" t="s">
        <v>204</v>
      </c>
      <c r="G418" s="245"/>
      <c r="H418" s="249">
        <v>13</v>
      </c>
      <c r="I418" s="250"/>
      <c r="J418" s="245"/>
      <c r="K418" s="245"/>
      <c r="L418" s="251"/>
      <c r="M418" s="252"/>
      <c r="N418" s="253"/>
      <c r="O418" s="253"/>
      <c r="P418" s="253"/>
      <c r="Q418" s="253"/>
      <c r="R418" s="253"/>
      <c r="S418" s="253"/>
      <c r="T418" s="25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5" t="s">
        <v>143</v>
      </c>
      <c r="AU418" s="255" t="s">
        <v>83</v>
      </c>
      <c r="AV418" s="13" t="s">
        <v>83</v>
      </c>
      <c r="AW418" s="13" t="s">
        <v>32</v>
      </c>
      <c r="AX418" s="13" t="s">
        <v>81</v>
      </c>
      <c r="AY418" s="255" t="s">
        <v>135</v>
      </c>
    </row>
    <row r="419" s="2" customFormat="1" ht="21.75" customHeight="1">
      <c r="A419" s="39"/>
      <c r="B419" s="40"/>
      <c r="C419" s="230" t="s">
        <v>642</v>
      </c>
      <c r="D419" s="230" t="s">
        <v>137</v>
      </c>
      <c r="E419" s="231" t="s">
        <v>643</v>
      </c>
      <c r="F419" s="232" t="s">
        <v>644</v>
      </c>
      <c r="G419" s="233" t="s">
        <v>403</v>
      </c>
      <c r="H419" s="299"/>
      <c r="I419" s="235"/>
      <c r="J419" s="236">
        <f>ROUND(I419*H419,2)</f>
        <v>0</v>
      </c>
      <c r="K419" s="237"/>
      <c r="L419" s="45"/>
      <c r="M419" s="238" t="s">
        <v>1</v>
      </c>
      <c r="N419" s="239" t="s">
        <v>41</v>
      </c>
      <c r="O419" s="92"/>
      <c r="P419" s="240">
        <f>O419*H419</f>
        <v>0</v>
      </c>
      <c r="Q419" s="240">
        <v>0</v>
      </c>
      <c r="R419" s="240">
        <f>Q419*H419</f>
        <v>0</v>
      </c>
      <c r="S419" s="240">
        <v>0</v>
      </c>
      <c r="T419" s="241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42" t="s">
        <v>221</v>
      </c>
      <c r="AT419" s="242" t="s">
        <v>137</v>
      </c>
      <c r="AU419" s="242" t="s">
        <v>83</v>
      </c>
      <c r="AY419" s="18" t="s">
        <v>135</v>
      </c>
      <c r="BE419" s="243">
        <f>IF(N419="základní",J419,0)</f>
        <v>0</v>
      </c>
      <c r="BF419" s="243">
        <f>IF(N419="snížená",J419,0)</f>
        <v>0</v>
      </c>
      <c r="BG419" s="243">
        <f>IF(N419="zákl. přenesená",J419,0)</f>
        <v>0</v>
      </c>
      <c r="BH419" s="243">
        <f>IF(N419="sníž. přenesená",J419,0)</f>
        <v>0</v>
      </c>
      <c r="BI419" s="243">
        <f>IF(N419="nulová",J419,0)</f>
        <v>0</v>
      </c>
      <c r="BJ419" s="18" t="s">
        <v>81</v>
      </c>
      <c r="BK419" s="243">
        <f>ROUND(I419*H419,2)</f>
        <v>0</v>
      </c>
      <c r="BL419" s="18" t="s">
        <v>221</v>
      </c>
      <c r="BM419" s="242" t="s">
        <v>645</v>
      </c>
    </row>
    <row r="420" s="12" customFormat="1" ht="22.8" customHeight="1">
      <c r="A420" s="12"/>
      <c r="B420" s="214"/>
      <c r="C420" s="215"/>
      <c r="D420" s="216" t="s">
        <v>75</v>
      </c>
      <c r="E420" s="228" t="s">
        <v>646</v>
      </c>
      <c r="F420" s="228" t="s">
        <v>647</v>
      </c>
      <c r="G420" s="215"/>
      <c r="H420" s="215"/>
      <c r="I420" s="218"/>
      <c r="J420" s="229">
        <f>BK420</f>
        <v>0</v>
      </c>
      <c r="K420" s="215"/>
      <c r="L420" s="220"/>
      <c r="M420" s="221"/>
      <c r="N420" s="222"/>
      <c r="O420" s="222"/>
      <c r="P420" s="223">
        <f>SUM(P421:P448)</f>
        <v>0</v>
      </c>
      <c r="Q420" s="222"/>
      <c r="R420" s="223">
        <f>SUM(R421:R448)</f>
        <v>1.2584119699999998</v>
      </c>
      <c r="S420" s="222"/>
      <c r="T420" s="224">
        <f>SUM(T421:T448)</f>
        <v>0.17250000000000001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25" t="s">
        <v>83</v>
      </c>
      <c r="AT420" s="226" t="s">
        <v>75</v>
      </c>
      <c r="AU420" s="226" t="s">
        <v>81</v>
      </c>
      <c r="AY420" s="225" t="s">
        <v>135</v>
      </c>
      <c r="BK420" s="227">
        <f>SUM(BK421:BK448)</f>
        <v>0</v>
      </c>
    </row>
    <row r="421" s="2" customFormat="1" ht="21.75" customHeight="1">
      <c r="A421" s="39"/>
      <c r="B421" s="40"/>
      <c r="C421" s="230" t="s">
        <v>648</v>
      </c>
      <c r="D421" s="230" t="s">
        <v>137</v>
      </c>
      <c r="E421" s="231" t="s">
        <v>649</v>
      </c>
      <c r="F421" s="232" t="s">
        <v>650</v>
      </c>
      <c r="G421" s="233" t="s">
        <v>181</v>
      </c>
      <c r="H421" s="234">
        <v>69</v>
      </c>
      <c r="I421" s="235"/>
      <c r="J421" s="236">
        <f>ROUND(I421*H421,2)</f>
        <v>0</v>
      </c>
      <c r="K421" s="237"/>
      <c r="L421" s="45"/>
      <c r="M421" s="238" t="s">
        <v>1</v>
      </c>
      <c r="N421" s="239" t="s">
        <v>41</v>
      </c>
      <c r="O421" s="92"/>
      <c r="P421" s="240">
        <f>O421*H421</f>
        <v>0</v>
      </c>
      <c r="Q421" s="240">
        <v>0</v>
      </c>
      <c r="R421" s="240">
        <f>Q421*H421</f>
        <v>0</v>
      </c>
      <c r="S421" s="240">
        <v>0</v>
      </c>
      <c r="T421" s="241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2" t="s">
        <v>221</v>
      </c>
      <c r="AT421" s="242" t="s">
        <v>137</v>
      </c>
      <c r="AU421" s="242" t="s">
        <v>83</v>
      </c>
      <c r="AY421" s="18" t="s">
        <v>135</v>
      </c>
      <c r="BE421" s="243">
        <f>IF(N421="základní",J421,0)</f>
        <v>0</v>
      </c>
      <c r="BF421" s="243">
        <f>IF(N421="snížená",J421,0)</f>
        <v>0</v>
      </c>
      <c r="BG421" s="243">
        <f>IF(N421="zákl. přenesená",J421,0)</f>
        <v>0</v>
      </c>
      <c r="BH421" s="243">
        <f>IF(N421="sníž. přenesená",J421,0)</f>
        <v>0</v>
      </c>
      <c r="BI421" s="243">
        <f>IF(N421="nulová",J421,0)</f>
        <v>0</v>
      </c>
      <c r="BJ421" s="18" t="s">
        <v>81</v>
      </c>
      <c r="BK421" s="243">
        <f>ROUND(I421*H421,2)</f>
        <v>0</v>
      </c>
      <c r="BL421" s="18" t="s">
        <v>221</v>
      </c>
      <c r="BM421" s="242" t="s">
        <v>651</v>
      </c>
    </row>
    <row r="422" s="13" customFormat="1">
      <c r="A422" s="13"/>
      <c r="B422" s="244"/>
      <c r="C422" s="245"/>
      <c r="D422" s="246" t="s">
        <v>143</v>
      </c>
      <c r="E422" s="247" t="s">
        <v>1</v>
      </c>
      <c r="F422" s="248" t="s">
        <v>652</v>
      </c>
      <c r="G422" s="245"/>
      <c r="H422" s="249">
        <v>23.649999999999999</v>
      </c>
      <c r="I422" s="250"/>
      <c r="J422" s="245"/>
      <c r="K422" s="245"/>
      <c r="L422" s="251"/>
      <c r="M422" s="252"/>
      <c r="N422" s="253"/>
      <c r="O422" s="253"/>
      <c r="P422" s="253"/>
      <c r="Q422" s="253"/>
      <c r="R422" s="253"/>
      <c r="S422" s="253"/>
      <c r="T422" s="25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5" t="s">
        <v>143</v>
      </c>
      <c r="AU422" s="255" t="s">
        <v>83</v>
      </c>
      <c r="AV422" s="13" t="s">
        <v>83</v>
      </c>
      <c r="AW422" s="13" t="s">
        <v>32</v>
      </c>
      <c r="AX422" s="13" t="s">
        <v>76</v>
      </c>
      <c r="AY422" s="255" t="s">
        <v>135</v>
      </c>
    </row>
    <row r="423" s="13" customFormat="1">
      <c r="A423" s="13"/>
      <c r="B423" s="244"/>
      <c r="C423" s="245"/>
      <c r="D423" s="246" t="s">
        <v>143</v>
      </c>
      <c r="E423" s="247" t="s">
        <v>1</v>
      </c>
      <c r="F423" s="248" t="s">
        <v>653</v>
      </c>
      <c r="G423" s="245"/>
      <c r="H423" s="249">
        <v>45.350000000000001</v>
      </c>
      <c r="I423" s="250"/>
      <c r="J423" s="245"/>
      <c r="K423" s="245"/>
      <c r="L423" s="251"/>
      <c r="M423" s="252"/>
      <c r="N423" s="253"/>
      <c r="O423" s="253"/>
      <c r="P423" s="253"/>
      <c r="Q423" s="253"/>
      <c r="R423" s="253"/>
      <c r="S423" s="253"/>
      <c r="T423" s="254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5" t="s">
        <v>143</v>
      </c>
      <c r="AU423" s="255" t="s">
        <v>83</v>
      </c>
      <c r="AV423" s="13" t="s">
        <v>83</v>
      </c>
      <c r="AW423" s="13" t="s">
        <v>32</v>
      </c>
      <c r="AX423" s="13" t="s">
        <v>76</v>
      </c>
      <c r="AY423" s="255" t="s">
        <v>135</v>
      </c>
    </row>
    <row r="424" s="14" customFormat="1">
      <c r="A424" s="14"/>
      <c r="B424" s="267"/>
      <c r="C424" s="268"/>
      <c r="D424" s="246" t="s">
        <v>143</v>
      </c>
      <c r="E424" s="269" t="s">
        <v>1</v>
      </c>
      <c r="F424" s="270" t="s">
        <v>190</v>
      </c>
      <c r="G424" s="268"/>
      <c r="H424" s="271">
        <v>69</v>
      </c>
      <c r="I424" s="272"/>
      <c r="J424" s="268"/>
      <c r="K424" s="268"/>
      <c r="L424" s="273"/>
      <c r="M424" s="274"/>
      <c r="N424" s="275"/>
      <c r="O424" s="275"/>
      <c r="P424" s="275"/>
      <c r="Q424" s="275"/>
      <c r="R424" s="275"/>
      <c r="S424" s="275"/>
      <c r="T424" s="276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77" t="s">
        <v>143</v>
      </c>
      <c r="AU424" s="277" t="s">
        <v>83</v>
      </c>
      <c r="AV424" s="14" t="s">
        <v>141</v>
      </c>
      <c r="AW424" s="14" t="s">
        <v>32</v>
      </c>
      <c r="AX424" s="14" t="s">
        <v>81</v>
      </c>
      <c r="AY424" s="277" t="s">
        <v>135</v>
      </c>
    </row>
    <row r="425" s="2" customFormat="1" ht="16.5" customHeight="1">
      <c r="A425" s="39"/>
      <c r="B425" s="40"/>
      <c r="C425" s="230" t="s">
        <v>654</v>
      </c>
      <c r="D425" s="230" t="s">
        <v>137</v>
      </c>
      <c r="E425" s="231" t="s">
        <v>655</v>
      </c>
      <c r="F425" s="232" t="s">
        <v>656</v>
      </c>
      <c r="G425" s="233" t="s">
        <v>181</v>
      </c>
      <c r="H425" s="234">
        <v>69</v>
      </c>
      <c r="I425" s="235"/>
      <c r="J425" s="236">
        <f>ROUND(I425*H425,2)</f>
        <v>0</v>
      </c>
      <c r="K425" s="237"/>
      <c r="L425" s="45"/>
      <c r="M425" s="238" t="s">
        <v>1</v>
      </c>
      <c r="N425" s="239" t="s">
        <v>41</v>
      </c>
      <c r="O425" s="92"/>
      <c r="P425" s="240">
        <f>O425*H425</f>
        <v>0</v>
      </c>
      <c r="Q425" s="240">
        <v>0</v>
      </c>
      <c r="R425" s="240">
        <f>Q425*H425</f>
        <v>0</v>
      </c>
      <c r="S425" s="240">
        <v>0</v>
      </c>
      <c r="T425" s="241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42" t="s">
        <v>221</v>
      </c>
      <c r="AT425" s="242" t="s">
        <v>137</v>
      </c>
      <c r="AU425" s="242" t="s">
        <v>83</v>
      </c>
      <c r="AY425" s="18" t="s">
        <v>135</v>
      </c>
      <c r="BE425" s="243">
        <f>IF(N425="základní",J425,0)</f>
        <v>0</v>
      </c>
      <c r="BF425" s="243">
        <f>IF(N425="snížená",J425,0)</f>
        <v>0</v>
      </c>
      <c r="BG425" s="243">
        <f>IF(N425="zákl. přenesená",J425,0)</f>
        <v>0</v>
      </c>
      <c r="BH425" s="243">
        <f>IF(N425="sníž. přenesená",J425,0)</f>
        <v>0</v>
      </c>
      <c r="BI425" s="243">
        <f>IF(N425="nulová",J425,0)</f>
        <v>0</v>
      </c>
      <c r="BJ425" s="18" t="s">
        <v>81</v>
      </c>
      <c r="BK425" s="243">
        <f>ROUND(I425*H425,2)</f>
        <v>0</v>
      </c>
      <c r="BL425" s="18" t="s">
        <v>221</v>
      </c>
      <c r="BM425" s="242" t="s">
        <v>657</v>
      </c>
    </row>
    <row r="426" s="13" customFormat="1">
      <c r="A426" s="13"/>
      <c r="B426" s="244"/>
      <c r="C426" s="245"/>
      <c r="D426" s="246" t="s">
        <v>143</v>
      </c>
      <c r="E426" s="247" t="s">
        <v>1</v>
      </c>
      <c r="F426" s="248" t="s">
        <v>658</v>
      </c>
      <c r="G426" s="245"/>
      <c r="H426" s="249">
        <v>69</v>
      </c>
      <c r="I426" s="250"/>
      <c r="J426" s="245"/>
      <c r="K426" s="245"/>
      <c r="L426" s="251"/>
      <c r="M426" s="252"/>
      <c r="N426" s="253"/>
      <c r="O426" s="253"/>
      <c r="P426" s="253"/>
      <c r="Q426" s="253"/>
      <c r="R426" s="253"/>
      <c r="S426" s="253"/>
      <c r="T426" s="254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5" t="s">
        <v>143</v>
      </c>
      <c r="AU426" s="255" t="s">
        <v>83</v>
      </c>
      <c r="AV426" s="13" t="s">
        <v>83</v>
      </c>
      <c r="AW426" s="13" t="s">
        <v>32</v>
      </c>
      <c r="AX426" s="13" t="s">
        <v>81</v>
      </c>
      <c r="AY426" s="255" t="s">
        <v>135</v>
      </c>
    </row>
    <row r="427" s="2" customFormat="1" ht="21.75" customHeight="1">
      <c r="A427" s="39"/>
      <c r="B427" s="40"/>
      <c r="C427" s="230" t="s">
        <v>659</v>
      </c>
      <c r="D427" s="230" t="s">
        <v>137</v>
      </c>
      <c r="E427" s="231" t="s">
        <v>660</v>
      </c>
      <c r="F427" s="232" t="s">
        <v>661</v>
      </c>
      <c r="G427" s="233" t="s">
        <v>181</v>
      </c>
      <c r="H427" s="234">
        <v>69</v>
      </c>
      <c r="I427" s="235"/>
      <c r="J427" s="236">
        <f>ROUND(I427*H427,2)</f>
        <v>0</v>
      </c>
      <c r="K427" s="237"/>
      <c r="L427" s="45"/>
      <c r="M427" s="238" t="s">
        <v>1</v>
      </c>
      <c r="N427" s="239" t="s">
        <v>41</v>
      </c>
      <c r="O427" s="92"/>
      <c r="P427" s="240">
        <f>O427*H427</f>
        <v>0</v>
      </c>
      <c r="Q427" s="240">
        <v>6.9999999999999994E-05</v>
      </c>
      <c r="R427" s="240">
        <f>Q427*H427</f>
        <v>0.0048299999999999992</v>
      </c>
      <c r="S427" s="240">
        <v>0</v>
      </c>
      <c r="T427" s="241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42" t="s">
        <v>221</v>
      </c>
      <c r="AT427" s="242" t="s">
        <v>137</v>
      </c>
      <c r="AU427" s="242" t="s">
        <v>83</v>
      </c>
      <c r="AY427" s="18" t="s">
        <v>135</v>
      </c>
      <c r="BE427" s="243">
        <f>IF(N427="základní",J427,0)</f>
        <v>0</v>
      </c>
      <c r="BF427" s="243">
        <f>IF(N427="snížená",J427,0)</f>
        <v>0</v>
      </c>
      <c r="BG427" s="243">
        <f>IF(N427="zákl. přenesená",J427,0)</f>
        <v>0</v>
      </c>
      <c r="BH427" s="243">
        <f>IF(N427="sníž. přenesená",J427,0)</f>
        <v>0</v>
      </c>
      <c r="BI427" s="243">
        <f>IF(N427="nulová",J427,0)</f>
        <v>0</v>
      </c>
      <c r="BJ427" s="18" t="s">
        <v>81</v>
      </c>
      <c r="BK427" s="243">
        <f>ROUND(I427*H427,2)</f>
        <v>0</v>
      </c>
      <c r="BL427" s="18" t="s">
        <v>221</v>
      </c>
      <c r="BM427" s="242" t="s">
        <v>662</v>
      </c>
    </row>
    <row r="428" s="13" customFormat="1">
      <c r="A428" s="13"/>
      <c r="B428" s="244"/>
      <c r="C428" s="245"/>
      <c r="D428" s="246" t="s">
        <v>143</v>
      </c>
      <c r="E428" s="247" t="s">
        <v>1</v>
      </c>
      <c r="F428" s="248" t="s">
        <v>658</v>
      </c>
      <c r="G428" s="245"/>
      <c r="H428" s="249">
        <v>69</v>
      </c>
      <c r="I428" s="250"/>
      <c r="J428" s="245"/>
      <c r="K428" s="245"/>
      <c r="L428" s="251"/>
      <c r="M428" s="252"/>
      <c r="N428" s="253"/>
      <c r="O428" s="253"/>
      <c r="P428" s="253"/>
      <c r="Q428" s="253"/>
      <c r="R428" s="253"/>
      <c r="S428" s="253"/>
      <c r="T428" s="25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5" t="s">
        <v>143</v>
      </c>
      <c r="AU428" s="255" t="s">
        <v>83</v>
      </c>
      <c r="AV428" s="13" t="s">
        <v>83</v>
      </c>
      <c r="AW428" s="13" t="s">
        <v>32</v>
      </c>
      <c r="AX428" s="13" t="s">
        <v>81</v>
      </c>
      <c r="AY428" s="255" t="s">
        <v>135</v>
      </c>
    </row>
    <row r="429" s="2" customFormat="1" ht="21.75" customHeight="1">
      <c r="A429" s="39"/>
      <c r="B429" s="40"/>
      <c r="C429" s="230" t="s">
        <v>663</v>
      </c>
      <c r="D429" s="230" t="s">
        <v>137</v>
      </c>
      <c r="E429" s="231" t="s">
        <v>664</v>
      </c>
      <c r="F429" s="232" t="s">
        <v>665</v>
      </c>
      <c r="G429" s="233" t="s">
        <v>181</v>
      </c>
      <c r="H429" s="234">
        <v>69</v>
      </c>
      <c r="I429" s="235"/>
      <c r="J429" s="236">
        <f>ROUND(I429*H429,2)</f>
        <v>0</v>
      </c>
      <c r="K429" s="237"/>
      <c r="L429" s="45"/>
      <c r="M429" s="238" t="s">
        <v>1</v>
      </c>
      <c r="N429" s="239" t="s">
        <v>41</v>
      </c>
      <c r="O429" s="92"/>
      <c r="P429" s="240">
        <f>O429*H429</f>
        <v>0</v>
      </c>
      <c r="Q429" s="240">
        <v>0.014999999999999999</v>
      </c>
      <c r="R429" s="240">
        <f>Q429*H429</f>
        <v>1.0349999999999999</v>
      </c>
      <c r="S429" s="240">
        <v>0</v>
      </c>
      <c r="T429" s="24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42" t="s">
        <v>221</v>
      </c>
      <c r="AT429" s="242" t="s">
        <v>137</v>
      </c>
      <c r="AU429" s="242" t="s">
        <v>83</v>
      </c>
      <c r="AY429" s="18" t="s">
        <v>135</v>
      </c>
      <c r="BE429" s="243">
        <f>IF(N429="základní",J429,0)</f>
        <v>0</v>
      </c>
      <c r="BF429" s="243">
        <f>IF(N429="snížená",J429,0)</f>
        <v>0</v>
      </c>
      <c r="BG429" s="243">
        <f>IF(N429="zákl. přenesená",J429,0)</f>
        <v>0</v>
      </c>
      <c r="BH429" s="243">
        <f>IF(N429="sníž. přenesená",J429,0)</f>
        <v>0</v>
      </c>
      <c r="BI429" s="243">
        <f>IF(N429="nulová",J429,0)</f>
        <v>0</v>
      </c>
      <c r="BJ429" s="18" t="s">
        <v>81</v>
      </c>
      <c r="BK429" s="243">
        <f>ROUND(I429*H429,2)</f>
        <v>0</v>
      </c>
      <c r="BL429" s="18" t="s">
        <v>221</v>
      </c>
      <c r="BM429" s="242" t="s">
        <v>666</v>
      </c>
    </row>
    <row r="430" s="13" customFormat="1">
      <c r="A430" s="13"/>
      <c r="B430" s="244"/>
      <c r="C430" s="245"/>
      <c r="D430" s="246" t="s">
        <v>143</v>
      </c>
      <c r="E430" s="247" t="s">
        <v>1</v>
      </c>
      <c r="F430" s="248" t="s">
        <v>658</v>
      </c>
      <c r="G430" s="245"/>
      <c r="H430" s="249">
        <v>69</v>
      </c>
      <c r="I430" s="250"/>
      <c r="J430" s="245"/>
      <c r="K430" s="245"/>
      <c r="L430" s="251"/>
      <c r="M430" s="252"/>
      <c r="N430" s="253"/>
      <c r="O430" s="253"/>
      <c r="P430" s="253"/>
      <c r="Q430" s="253"/>
      <c r="R430" s="253"/>
      <c r="S430" s="253"/>
      <c r="T430" s="254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5" t="s">
        <v>143</v>
      </c>
      <c r="AU430" s="255" t="s">
        <v>83</v>
      </c>
      <c r="AV430" s="13" t="s">
        <v>83</v>
      </c>
      <c r="AW430" s="13" t="s">
        <v>32</v>
      </c>
      <c r="AX430" s="13" t="s">
        <v>81</v>
      </c>
      <c r="AY430" s="255" t="s">
        <v>135</v>
      </c>
    </row>
    <row r="431" s="2" customFormat="1" ht="21.75" customHeight="1">
      <c r="A431" s="39"/>
      <c r="B431" s="40"/>
      <c r="C431" s="230" t="s">
        <v>667</v>
      </c>
      <c r="D431" s="230" t="s">
        <v>137</v>
      </c>
      <c r="E431" s="231" t="s">
        <v>668</v>
      </c>
      <c r="F431" s="232" t="s">
        <v>669</v>
      </c>
      <c r="G431" s="233" t="s">
        <v>181</v>
      </c>
      <c r="H431" s="234">
        <v>69</v>
      </c>
      <c r="I431" s="235"/>
      <c r="J431" s="236">
        <f>ROUND(I431*H431,2)</f>
        <v>0</v>
      </c>
      <c r="K431" s="237"/>
      <c r="L431" s="45"/>
      <c r="M431" s="238" t="s">
        <v>1</v>
      </c>
      <c r="N431" s="239" t="s">
        <v>41</v>
      </c>
      <c r="O431" s="92"/>
      <c r="P431" s="240">
        <f>O431*H431</f>
        <v>0</v>
      </c>
      <c r="Q431" s="240">
        <v>0</v>
      </c>
      <c r="R431" s="240">
        <f>Q431*H431</f>
        <v>0</v>
      </c>
      <c r="S431" s="240">
        <v>0.0025000000000000001</v>
      </c>
      <c r="T431" s="241">
        <f>S431*H431</f>
        <v>0.17250000000000001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2" t="s">
        <v>221</v>
      </c>
      <c r="AT431" s="242" t="s">
        <v>137</v>
      </c>
      <c r="AU431" s="242" t="s">
        <v>83</v>
      </c>
      <c r="AY431" s="18" t="s">
        <v>135</v>
      </c>
      <c r="BE431" s="243">
        <f>IF(N431="základní",J431,0)</f>
        <v>0</v>
      </c>
      <c r="BF431" s="243">
        <f>IF(N431="snížená",J431,0)</f>
        <v>0</v>
      </c>
      <c r="BG431" s="243">
        <f>IF(N431="zákl. přenesená",J431,0)</f>
        <v>0</v>
      </c>
      <c r="BH431" s="243">
        <f>IF(N431="sníž. přenesená",J431,0)</f>
        <v>0</v>
      </c>
      <c r="BI431" s="243">
        <f>IF(N431="nulová",J431,0)</f>
        <v>0</v>
      </c>
      <c r="BJ431" s="18" t="s">
        <v>81</v>
      </c>
      <c r="BK431" s="243">
        <f>ROUND(I431*H431,2)</f>
        <v>0</v>
      </c>
      <c r="BL431" s="18" t="s">
        <v>221</v>
      </c>
      <c r="BM431" s="242" t="s">
        <v>670</v>
      </c>
    </row>
    <row r="432" s="13" customFormat="1">
      <c r="A432" s="13"/>
      <c r="B432" s="244"/>
      <c r="C432" s="245"/>
      <c r="D432" s="246" t="s">
        <v>143</v>
      </c>
      <c r="E432" s="247" t="s">
        <v>1</v>
      </c>
      <c r="F432" s="248" t="s">
        <v>652</v>
      </c>
      <c r="G432" s="245"/>
      <c r="H432" s="249">
        <v>23.649999999999999</v>
      </c>
      <c r="I432" s="250"/>
      <c r="J432" s="245"/>
      <c r="K432" s="245"/>
      <c r="L432" s="251"/>
      <c r="M432" s="252"/>
      <c r="N432" s="253"/>
      <c r="O432" s="253"/>
      <c r="P432" s="253"/>
      <c r="Q432" s="253"/>
      <c r="R432" s="253"/>
      <c r="S432" s="253"/>
      <c r="T432" s="254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5" t="s">
        <v>143</v>
      </c>
      <c r="AU432" s="255" t="s">
        <v>83</v>
      </c>
      <c r="AV432" s="13" t="s">
        <v>83</v>
      </c>
      <c r="AW432" s="13" t="s">
        <v>32</v>
      </c>
      <c r="AX432" s="13" t="s">
        <v>76</v>
      </c>
      <c r="AY432" s="255" t="s">
        <v>135</v>
      </c>
    </row>
    <row r="433" s="13" customFormat="1">
      <c r="A433" s="13"/>
      <c r="B433" s="244"/>
      <c r="C433" s="245"/>
      <c r="D433" s="246" t="s">
        <v>143</v>
      </c>
      <c r="E433" s="247" t="s">
        <v>1</v>
      </c>
      <c r="F433" s="248" t="s">
        <v>653</v>
      </c>
      <c r="G433" s="245"/>
      <c r="H433" s="249">
        <v>45.350000000000001</v>
      </c>
      <c r="I433" s="250"/>
      <c r="J433" s="245"/>
      <c r="K433" s="245"/>
      <c r="L433" s="251"/>
      <c r="M433" s="252"/>
      <c r="N433" s="253"/>
      <c r="O433" s="253"/>
      <c r="P433" s="253"/>
      <c r="Q433" s="253"/>
      <c r="R433" s="253"/>
      <c r="S433" s="253"/>
      <c r="T433" s="25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5" t="s">
        <v>143</v>
      </c>
      <c r="AU433" s="255" t="s">
        <v>83</v>
      </c>
      <c r="AV433" s="13" t="s">
        <v>83</v>
      </c>
      <c r="AW433" s="13" t="s">
        <v>32</v>
      </c>
      <c r="AX433" s="13" t="s">
        <v>76</v>
      </c>
      <c r="AY433" s="255" t="s">
        <v>135</v>
      </c>
    </row>
    <row r="434" s="14" customFormat="1">
      <c r="A434" s="14"/>
      <c r="B434" s="267"/>
      <c r="C434" s="268"/>
      <c r="D434" s="246" t="s">
        <v>143</v>
      </c>
      <c r="E434" s="269" t="s">
        <v>1</v>
      </c>
      <c r="F434" s="270" t="s">
        <v>190</v>
      </c>
      <c r="G434" s="268"/>
      <c r="H434" s="271">
        <v>69</v>
      </c>
      <c r="I434" s="272"/>
      <c r="J434" s="268"/>
      <c r="K434" s="268"/>
      <c r="L434" s="273"/>
      <c r="M434" s="274"/>
      <c r="N434" s="275"/>
      <c r="O434" s="275"/>
      <c r="P434" s="275"/>
      <c r="Q434" s="275"/>
      <c r="R434" s="275"/>
      <c r="S434" s="275"/>
      <c r="T434" s="276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77" t="s">
        <v>143</v>
      </c>
      <c r="AU434" s="277" t="s">
        <v>83</v>
      </c>
      <c r="AV434" s="14" t="s">
        <v>141</v>
      </c>
      <c r="AW434" s="14" t="s">
        <v>32</v>
      </c>
      <c r="AX434" s="14" t="s">
        <v>81</v>
      </c>
      <c r="AY434" s="277" t="s">
        <v>135</v>
      </c>
    </row>
    <row r="435" s="2" customFormat="1" ht="16.5" customHeight="1">
      <c r="A435" s="39"/>
      <c r="B435" s="40"/>
      <c r="C435" s="230" t="s">
        <v>671</v>
      </c>
      <c r="D435" s="230" t="s">
        <v>137</v>
      </c>
      <c r="E435" s="231" t="s">
        <v>672</v>
      </c>
      <c r="F435" s="232" t="s">
        <v>673</v>
      </c>
      <c r="G435" s="233" t="s">
        <v>181</v>
      </c>
      <c r="H435" s="234">
        <v>69</v>
      </c>
      <c r="I435" s="235"/>
      <c r="J435" s="236">
        <f>ROUND(I435*H435,2)</f>
        <v>0</v>
      </c>
      <c r="K435" s="237"/>
      <c r="L435" s="45"/>
      <c r="M435" s="238" t="s">
        <v>1</v>
      </c>
      <c r="N435" s="239" t="s">
        <v>41</v>
      </c>
      <c r="O435" s="92"/>
      <c r="P435" s="240">
        <f>O435*H435</f>
        <v>0</v>
      </c>
      <c r="Q435" s="240">
        <v>0.00029999999999999997</v>
      </c>
      <c r="R435" s="240">
        <f>Q435*H435</f>
        <v>0.0207</v>
      </c>
      <c r="S435" s="240">
        <v>0</v>
      </c>
      <c r="T435" s="24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2" t="s">
        <v>221</v>
      </c>
      <c r="AT435" s="242" t="s">
        <v>137</v>
      </c>
      <c r="AU435" s="242" t="s">
        <v>83</v>
      </c>
      <c r="AY435" s="18" t="s">
        <v>135</v>
      </c>
      <c r="BE435" s="243">
        <f>IF(N435="základní",J435,0)</f>
        <v>0</v>
      </c>
      <c r="BF435" s="243">
        <f>IF(N435="snížená",J435,0)</f>
        <v>0</v>
      </c>
      <c r="BG435" s="243">
        <f>IF(N435="zákl. přenesená",J435,0)</f>
        <v>0</v>
      </c>
      <c r="BH435" s="243">
        <f>IF(N435="sníž. přenesená",J435,0)</f>
        <v>0</v>
      </c>
      <c r="BI435" s="243">
        <f>IF(N435="nulová",J435,0)</f>
        <v>0</v>
      </c>
      <c r="BJ435" s="18" t="s">
        <v>81</v>
      </c>
      <c r="BK435" s="243">
        <f>ROUND(I435*H435,2)</f>
        <v>0</v>
      </c>
      <c r="BL435" s="18" t="s">
        <v>221</v>
      </c>
      <c r="BM435" s="242" t="s">
        <v>674</v>
      </c>
    </row>
    <row r="436" s="13" customFormat="1">
      <c r="A436" s="13"/>
      <c r="B436" s="244"/>
      <c r="C436" s="245"/>
      <c r="D436" s="246" t="s">
        <v>143</v>
      </c>
      <c r="E436" s="247" t="s">
        <v>1</v>
      </c>
      <c r="F436" s="248" t="s">
        <v>658</v>
      </c>
      <c r="G436" s="245"/>
      <c r="H436" s="249">
        <v>69</v>
      </c>
      <c r="I436" s="250"/>
      <c r="J436" s="245"/>
      <c r="K436" s="245"/>
      <c r="L436" s="251"/>
      <c r="M436" s="252"/>
      <c r="N436" s="253"/>
      <c r="O436" s="253"/>
      <c r="P436" s="253"/>
      <c r="Q436" s="253"/>
      <c r="R436" s="253"/>
      <c r="S436" s="253"/>
      <c r="T436" s="254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5" t="s">
        <v>143</v>
      </c>
      <c r="AU436" s="255" t="s">
        <v>83</v>
      </c>
      <c r="AV436" s="13" t="s">
        <v>83</v>
      </c>
      <c r="AW436" s="13" t="s">
        <v>32</v>
      </c>
      <c r="AX436" s="13" t="s">
        <v>81</v>
      </c>
      <c r="AY436" s="255" t="s">
        <v>135</v>
      </c>
    </row>
    <row r="437" s="2" customFormat="1" ht="33" customHeight="1">
      <c r="A437" s="39"/>
      <c r="B437" s="40"/>
      <c r="C437" s="256" t="s">
        <v>675</v>
      </c>
      <c r="D437" s="256" t="s">
        <v>172</v>
      </c>
      <c r="E437" s="257" t="s">
        <v>676</v>
      </c>
      <c r="F437" s="258" t="s">
        <v>677</v>
      </c>
      <c r="G437" s="259" t="s">
        <v>181</v>
      </c>
      <c r="H437" s="260">
        <v>88.802999999999997</v>
      </c>
      <c r="I437" s="261"/>
      <c r="J437" s="262">
        <f>ROUND(I437*H437,2)</f>
        <v>0</v>
      </c>
      <c r="K437" s="263"/>
      <c r="L437" s="264"/>
      <c r="M437" s="265" t="s">
        <v>1</v>
      </c>
      <c r="N437" s="266" t="s">
        <v>41</v>
      </c>
      <c r="O437" s="92"/>
      <c r="P437" s="240">
        <f>O437*H437</f>
        <v>0</v>
      </c>
      <c r="Q437" s="240">
        <v>0.0018500000000000001</v>
      </c>
      <c r="R437" s="240">
        <f>Q437*H437</f>
        <v>0.16428555</v>
      </c>
      <c r="S437" s="240">
        <v>0</v>
      </c>
      <c r="T437" s="241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42" t="s">
        <v>315</v>
      </c>
      <c r="AT437" s="242" t="s">
        <v>172</v>
      </c>
      <c r="AU437" s="242" t="s">
        <v>83</v>
      </c>
      <c r="AY437" s="18" t="s">
        <v>135</v>
      </c>
      <c r="BE437" s="243">
        <f>IF(N437="základní",J437,0)</f>
        <v>0</v>
      </c>
      <c r="BF437" s="243">
        <f>IF(N437="snížená",J437,0)</f>
        <v>0</v>
      </c>
      <c r="BG437" s="243">
        <f>IF(N437="zákl. přenesená",J437,0)</f>
        <v>0</v>
      </c>
      <c r="BH437" s="243">
        <f>IF(N437="sníž. přenesená",J437,0)</f>
        <v>0</v>
      </c>
      <c r="BI437" s="243">
        <f>IF(N437="nulová",J437,0)</f>
        <v>0</v>
      </c>
      <c r="BJ437" s="18" t="s">
        <v>81</v>
      </c>
      <c r="BK437" s="243">
        <f>ROUND(I437*H437,2)</f>
        <v>0</v>
      </c>
      <c r="BL437" s="18" t="s">
        <v>221</v>
      </c>
      <c r="BM437" s="242" t="s">
        <v>678</v>
      </c>
    </row>
    <row r="438" s="13" customFormat="1">
      <c r="A438" s="13"/>
      <c r="B438" s="244"/>
      <c r="C438" s="245"/>
      <c r="D438" s="246" t="s">
        <v>143</v>
      </c>
      <c r="E438" s="247" t="s">
        <v>1</v>
      </c>
      <c r="F438" s="248" t="s">
        <v>679</v>
      </c>
      <c r="G438" s="245"/>
      <c r="H438" s="249">
        <v>80.730000000000004</v>
      </c>
      <c r="I438" s="250"/>
      <c r="J438" s="245"/>
      <c r="K438" s="245"/>
      <c r="L438" s="251"/>
      <c r="M438" s="252"/>
      <c r="N438" s="253"/>
      <c r="O438" s="253"/>
      <c r="P438" s="253"/>
      <c r="Q438" s="253"/>
      <c r="R438" s="253"/>
      <c r="S438" s="253"/>
      <c r="T438" s="254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5" t="s">
        <v>143</v>
      </c>
      <c r="AU438" s="255" t="s">
        <v>83</v>
      </c>
      <c r="AV438" s="13" t="s">
        <v>83</v>
      </c>
      <c r="AW438" s="13" t="s">
        <v>32</v>
      </c>
      <c r="AX438" s="13" t="s">
        <v>81</v>
      </c>
      <c r="AY438" s="255" t="s">
        <v>135</v>
      </c>
    </row>
    <row r="439" s="13" customFormat="1">
      <c r="A439" s="13"/>
      <c r="B439" s="244"/>
      <c r="C439" s="245"/>
      <c r="D439" s="246" t="s">
        <v>143</v>
      </c>
      <c r="E439" s="245"/>
      <c r="F439" s="248" t="s">
        <v>680</v>
      </c>
      <c r="G439" s="245"/>
      <c r="H439" s="249">
        <v>88.802999999999997</v>
      </c>
      <c r="I439" s="250"/>
      <c r="J439" s="245"/>
      <c r="K439" s="245"/>
      <c r="L439" s="251"/>
      <c r="M439" s="252"/>
      <c r="N439" s="253"/>
      <c r="O439" s="253"/>
      <c r="P439" s="253"/>
      <c r="Q439" s="253"/>
      <c r="R439" s="253"/>
      <c r="S439" s="253"/>
      <c r="T439" s="25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5" t="s">
        <v>143</v>
      </c>
      <c r="AU439" s="255" t="s">
        <v>83</v>
      </c>
      <c r="AV439" s="13" t="s">
        <v>83</v>
      </c>
      <c r="AW439" s="13" t="s">
        <v>4</v>
      </c>
      <c r="AX439" s="13" t="s">
        <v>81</v>
      </c>
      <c r="AY439" s="255" t="s">
        <v>135</v>
      </c>
    </row>
    <row r="440" s="2" customFormat="1" ht="16.5" customHeight="1">
      <c r="A440" s="39"/>
      <c r="B440" s="40"/>
      <c r="C440" s="230" t="s">
        <v>681</v>
      </c>
      <c r="D440" s="230" t="s">
        <v>137</v>
      </c>
      <c r="E440" s="231" t="s">
        <v>682</v>
      </c>
      <c r="F440" s="232" t="s">
        <v>683</v>
      </c>
      <c r="G440" s="233" t="s">
        <v>200</v>
      </c>
      <c r="H440" s="234">
        <v>117.3</v>
      </c>
      <c r="I440" s="235"/>
      <c r="J440" s="236">
        <f>ROUND(I440*H440,2)</f>
        <v>0</v>
      </c>
      <c r="K440" s="237"/>
      <c r="L440" s="45"/>
      <c r="M440" s="238" t="s">
        <v>1</v>
      </c>
      <c r="N440" s="239" t="s">
        <v>41</v>
      </c>
      <c r="O440" s="92"/>
      <c r="P440" s="240">
        <f>O440*H440</f>
        <v>0</v>
      </c>
      <c r="Q440" s="240">
        <v>1.0000000000000001E-05</v>
      </c>
      <c r="R440" s="240">
        <f>Q440*H440</f>
        <v>0.001173</v>
      </c>
      <c r="S440" s="240">
        <v>0</v>
      </c>
      <c r="T440" s="241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2" t="s">
        <v>221</v>
      </c>
      <c r="AT440" s="242" t="s">
        <v>137</v>
      </c>
      <c r="AU440" s="242" t="s">
        <v>83</v>
      </c>
      <c r="AY440" s="18" t="s">
        <v>135</v>
      </c>
      <c r="BE440" s="243">
        <f>IF(N440="základní",J440,0)</f>
        <v>0</v>
      </c>
      <c r="BF440" s="243">
        <f>IF(N440="snížená",J440,0)</f>
        <v>0</v>
      </c>
      <c r="BG440" s="243">
        <f>IF(N440="zákl. přenesená",J440,0)</f>
        <v>0</v>
      </c>
      <c r="BH440" s="243">
        <f>IF(N440="sníž. přenesená",J440,0)</f>
        <v>0</v>
      </c>
      <c r="BI440" s="243">
        <f>IF(N440="nulová",J440,0)</f>
        <v>0</v>
      </c>
      <c r="BJ440" s="18" t="s">
        <v>81</v>
      </c>
      <c r="BK440" s="243">
        <f>ROUND(I440*H440,2)</f>
        <v>0</v>
      </c>
      <c r="BL440" s="18" t="s">
        <v>221</v>
      </c>
      <c r="BM440" s="242" t="s">
        <v>684</v>
      </c>
    </row>
    <row r="441" s="13" customFormat="1">
      <c r="A441" s="13"/>
      <c r="B441" s="244"/>
      <c r="C441" s="245"/>
      <c r="D441" s="246" t="s">
        <v>143</v>
      </c>
      <c r="E441" s="247" t="s">
        <v>1</v>
      </c>
      <c r="F441" s="248" t="s">
        <v>685</v>
      </c>
      <c r="G441" s="245"/>
      <c r="H441" s="249">
        <v>117.3</v>
      </c>
      <c r="I441" s="250"/>
      <c r="J441" s="245"/>
      <c r="K441" s="245"/>
      <c r="L441" s="251"/>
      <c r="M441" s="252"/>
      <c r="N441" s="253"/>
      <c r="O441" s="253"/>
      <c r="P441" s="253"/>
      <c r="Q441" s="253"/>
      <c r="R441" s="253"/>
      <c r="S441" s="253"/>
      <c r="T441" s="25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5" t="s">
        <v>143</v>
      </c>
      <c r="AU441" s="255" t="s">
        <v>83</v>
      </c>
      <c r="AV441" s="13" t="s">
        <v>83</v>
      </c>
      <c r="AW441" s="13" t="s">
        <v>32</v>
      </c>
      <c r="AX441" s="13" t="s">
        <v>81</v>
      </c>
      <c r="AY441" s="255" t="s">
        <v>135</v>
      </c>
    </row>
    <row r="442" s="2" customFormat="1" ht="16.5" customHeight="1">
      <c r="A442" s="39"/>
      <c r="B442" s="40"/>
      <c r="C442" s="256" t="s">
        <v>686</v>
      </c>
      <c r="D442" s="256" t="s">
        <v>172</v>
      </c>
      <c r="E442" s="257" t="s">
        <v>687</v>
      </c>
      <c r="F442" s="258" t="s">
        <v>688</v>
      </c>
      <c r="G442" s="259" t="s">
        <v>200</v>
      </c>
      <c r="H442" s="260">
        <v>119.646</v>
      </c>
      <c r="I442" s="261"/>
      <c r="J442" s="262">
        <f>ROUND(I442*H442,2)</f>
        <v>0</v>
      </c>
      <c r="K442" s="263"/>
      <c r="L442" s="264"/>
      <c r="M442" s="265" t="s">
        <v>1</v>
      </c>
      <c r="N442" s="266" t="s">
        <v>41</v>
      </c>
      <c r="O442" s="92"/>
      <c r="P442" s="240">
        <f>O442*H442</f>
        <v>0</v>
      </c>
      <c r="Q442" s="240">
        <v>0.00027</v>
      </c>
      <c r="R442" s="240">
        <f>Q442*H442</f>
        <v>0.03230442</v>
      </c>
      <c r="S442" s="240">
        <v>0</v>
      </c>
      <c r="T442" s="241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42" t="s">
        <v>315</v>
      </c>
      <c r="AT442" s="242" t="s">
        <v>172</v>
      </c>
      <c r="AU442" s="242" t="s">
        <v>83</v>
      </c>
      <c r="AY442" s="18" t="s">
        <v>135</v>
      </c>
      <c r="BE442" s="243">
        <f>IF(N442="základní",J442,0)</f>
        <v>0</v>
      </c>
      <c r="BF442" s="243">
        <f>IF(N442="snížená",J442,0)</f>
        <v>0</v>
      </c>
      <c r="BG442" s="243">
        <f>IF(N442="zákl. přenesená",J442,0)</f>
        <v>0</v>
      </c>
      <c r="BH442" s="243">
        <f>IF(N442="sníž. přenesená",J442,0)</f>
        <v>0</v>
      </c>
      <c r="BI442" s="243">
        <f>IF(N442="nulová",J442,0)</f>
        <v>0</v>
      </c>
      <c r="BJ442" s="18" t="s">
        <v>81</v>
      </c>
      <c r="BK442" s="243">
        <f>ROUND(I442*H442,2)</f>
        <v>0</v>
      </c>
      <c r="BL442" s="18" t="s">
        <v>221</v>
      </c>
      <c r="BM442" s="242" t="s">
        <v>689</v>
      </c>
    </row>
    <row r="443" s="13" customFormat="1">
      <c r="A443" s="13"/>
      <c r="B443" s="244"/>
      <c r="C443" s="245"/>
      <c r="D443" s="246" t="s">
        <v>143</v>
      </c>
      <c r="E443" s="245"/>
      <c r="F443" s="248" t="s">
        <v>690</v>
      </c>
      <c r="G443" s="245"/>
      <c r="H443" s="249">
        <v>119.646</v>
      </c>
      <c r="I443" s="250"/>
      <c r="J443" s="245"/>
      <c r="K443" s="245"/>
      <c r="L443" s="251"/>
      <c r="M443" s="252"/>
      <c r="N443" s="253"/>
      <c r="O443" s="253"/>
      <c r="P443" s="253"/>
      <c r="Q443" s="253"/>
      <c r="R443" s="253"/>
      <c r="S443" s="253"/>
      <c r="T443" s="25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5" t="s">
        <v>143</v>
      </c>
      <c r="AU443" s="255" t="s">
        <v>83</v>
      </c>
      <c r="AV443" s="13" t="s">
        <v>83</v>
      </c>
      <c r="AW443" s="13" t="s">
        <v>4</v>
      </c>
      <c r="AX443" s="13" t="s">
        <v>81</v>
      </c>
      <c r="AY443" s="255" t="s">
        <v>135</v>
      </c>
    </row>
    <row r="444" s="2" customFormat="1" ht="16.5" customHeight="1">
      <c r="A444" s="39"/>
      <c r="B444" s="40"/>
      <c r="C444" s="230" t="s">
        <v>691</v>
      </c>
      <c r="D444" s="230" t="s">
        <v>137</v>
      </c>
      <c r="E444" s="231" t="s">
        <v>692</v>
      </c>
      <c r="F444" s="232" t="s">
        <v>693</v>
      </c>
      <c r="G444" s="233" t="s">
        <v>200</v>
      </c>
      <c r="H444" s="234">
        <v>0.69999999999999996</v>
      </c>
      <c r="I444" s="235"/>
      <c r="J444" s="236">
        <f>ROUND(I444*H444,2)</f>
        <v>0</v>
      </c>
      <c r="K444" s="237"/>
      <c r="L444" s="45"/>
      <c r="M444" s="238" t="s">
        <v>1</v>
      </c>
      <c r="N444" s="239" t="s">
        <v>41</v>
      </c>
      <c r="O444" s="92"/>
      <c r="P444" s="240">
        <f>O444*H444</f>
        <v>0</v>
      </c>
      <c r="Q444" s="240">
        <v>0</v>
      </c>
      <c r="R444" s="240">
        <f>Q444*H444</f>
        <v>0</v>
      </c>
      <c r="S444" s="240">
        <v>0</v>
      </c>
      <c r="T444" s="24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42" t="s">
        <v>221</v>
      </c>
      <c r="AT444" s="242" t="s">
        <v>137</v>
      </c>
      <c r="AU444" s="242" t="s">
        <v>83</v>
      </c>
      <c r="AY444" s="18" t="s">
        <v>135</v>
      </c>
      <c r="BE444" s="243">
        <f>IF(N444="základní",J444,0)</f>
        <v>0</v>
      </c>
      <c r="BF444" s="243">
        <f>IF(N444="snížená",J444,0)</f>
        <v>0</v>
      </c>
      <c r="BG444" s="243">
        <f>IF(N444="zákl. přenesená",J444,0)</f>
        <v>0</v>
      </c>
      <c r="BH444" s="243">
        <f>IF(N444="sníž. přenesená",J444,0)</f>
        <v>0</v>
      </c>
      <c r="BI444" s="243">
        <f>IF(N444="nulová",J444,0)</f>
        <v>0</v>
      </c>
      <c r="BJ444" s="18" t="s">
        <v>81</v>
      </c>
      <c r="BK444" s="243">
        <f>ROUND(I444*H444,2)</f>
        <v>0</v>
      </c>
      <c r="BL444" s="18" t="s">
        <v>221</v>
      </c>
      <c r="BM444" s="242" t="s">
        <v>694</v>
      </c>
    </row>
    <row r="445" s="13" customFormat="1">
      <c r="A445" s="13"/>
      <c r="B445" s="244"/>
      <c r="C445" s="245"/>
      <c r="D445" s="246" t="s">
        <v>143</v>
      </c>
      <c r="E445" s="247" t="s">
        <v>1</v>
      </c>
      <c r="F445" s="248" t="s">
        <v>695</v>
      </c>
      <c r="G445" s="245"/>
      <c r="H445" s="249">
        <v>0.69999999999999996</v>
      </c>
      <c r="I445" s="250"/>
      <c r="J445" s="245"/>
      <c r="K445" s="245"/>
      <c r="L445" s="251"/>
      <c r="M445" s="252"/>
      <c r="N445" s="253"/>
      <c r="O445" s="253"/>
      <c r="P445" s="253"/>
      <c r="Q445" s="253"/>
      <c r="R445" s="253"/>
      <c r="S445" s="253"/>
      <c r="T445" s="25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5" t="s">
        <v>143</v>
      </c>
      <c r="AU445" s="255" t="s">
        <v>83</v>
      </c>
      <c r="AV445" s="13" t="s">
        <v>83</v>
      </c>
      <c r="AW445" s="13" t="s">
        <v>32</v>
      </c>
      <c r="AX445" s="13" t="s">
        <v>81</v>
      </c>
      <c r="AY445" s="255" t="s">
        <v>135</v>
      </c>
    </row>
    <row r="446" s="2" customFormat="1" ht="16.5" customHeight="1">
      <c r="A446" s="39"/>
      <c r="B446" s="40"/>
      <c r="C446" s="256" t="s">
        <v>696</v>
      </c>
      <c r="D446" s="256" t="s">
        <v>172</v>
      </c>
      <c r="E446" s="257" t="s">
        <v>697</v>
      </c>
      <c r="F446" s="258" t="s">
        <v>698</v>
      </c>
      <c r="G446" s="259" t="s">
        <v>200</v>
      </c>
      <c r="H446" s="260">
        <v>0.69999999999999996</v>
      </c>
      <c r="I446" s="261"/>
      <c r="J446" s="262">
        <f>ROUND(I446*H446,2)</f>
        <v>0</v>
      </c>
      <c r="K446" s="263"/>
      <c r="L446" s="264"/>
      <c r="M446" s="265" t="s">
        <v>1</v>
      </c>
      <c r="N446" s="266" t="s">
        <v>41</v>
      </c>
      <c r="O446" s="92"/>
      <c r="P446" s="240">
        <f>O446*H446</f>
        <v>0</v>
      </c>
      <c r="Q446" s="240">
        <v>0.00017000000000000001</v>
      </c>
      <c r="R446" s="240">
        <f>Q446*H446</f>
        <v>0.00011900000000000001</v>
      </c>
      <c r="S446" s="240">
        <v>0</v>
      </c>
      <c r="T446" s="241">
        <f>S446*H446</f>
        <v>0</v>
      </c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R446" s="242" t="s">
        <v>315</v>
      </c>
      <c r="AT446" s="242" t="s">
        <v>172</v>
      </c>
      <c r="AU446" s="242" t="s">
        <v>83</v>
      </c>
      <c r="AY446" s="18" t="s">
        <v>135</v>
      </c>
      <c r="BE446" s="243">
        <f>IF(N446="základní",J446,0)</f>
        <v>0</v>
      </c>
      <c r="BF446" s="243">
        <f>IF(N446="snížená",J446,0)</f>
        <v>0</v>
      </c>
      <c r="BG446" s="243">
        <f>IF(N446="zákl. přenesená",J446,0)</f>
        <v>0</v>
      </c>
      <c r="BH446" s="243">
        <f>IF(N446="sníž. přenesená",J446,0)</f>
        <v>0</v>
      </c>
      <c r="BI446" s="243">
        <f>IF(N446="nulová",J446,0)</f>
        <v>0</v>
      </c>
      <c r="BJ446" s="18" t="s">
        <v>81</v>
      </c>
      <c r="BK446" s="243">
        <f>ROUND(I446*H446,2)</f>
        <v>0</v>
      </c>
      <c r="BL446" s="18" t="s">
        <v>221</v>
      </c>
      <c r="BM446" s="242" t="s">
        <v>699</v>
      </c>
    </row>
    <row r="447" s="13" customFormat="1">
      <c r="A447" s="13"/>
      <c r="B447" s="244"/>
      <c r="C447" s="245"/>
      <c r="D447" s="246" t="s">
        <v>143</v>
      </c>
      <c r="E447" s="247" t="s">
        <v>1</v>
      </c>
      <c r="F447" s="248" t="s">
        <v>695</v>
      </c>
      <c r="G447" s="245"/>
      <c r="H447" s="249">
        <v>0.69999999999999996</v>
      </c>
      <c r="I447" s="250"/>
      <c r="J447" s="245"/>
      <c r="K447" s="245"/>
      <c r="L447" s="251"/>
      <c r="M447" s="252"/>
      <c r="N447" s="253"/>
      <c r="O447" s="253"/>
      <c r="P447" s="253"/>
      <c r="Q447" s="253"/>
      <c r="R447" s="253"/>
      <c r="S447" s="253"/>
      <c r="T447" s="25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5" t="s">
        <v>143</v>
      </c>
      <c r="AU447" s="255" t="s">
        <v>83</v>
      </c>
      <c r="AV447" s="13" t="s">
        <v>83</v>
      </c>
      <c r="AW447" s="13" t="s">
        <v>32</v>
      </c>
      <c r="AX447" s="13" t="s">
        <v>81</v>
      </c>
      <c r="AY447" s="255" t="s">
        <v>135</v>
      </c>
    </row>
    <row r="448" s="2" customFormat="1" ht="21.75" customHeight="1">
      <c r="A448" s="39"/>
      <c r="B448" s="40"/>
      <c r="C448" s="230" t="s">
        <v>700</v>
      </c>
      <c r="D448" s="230" t="s">
        <v>137</v>
      </c>
      <c r="E448" s="231" t="s">
        <v>701</v>
      </c>
      <c r="F448" s="232" t="s">
        <v>702</v>
      </c>
      <c r="G448" s="233" t="s">
        <v>403</v>
      </c>
      <c r="H448" s="299"/>
      <c r="I448" s="235"/>
      <c r="J448" s="236">
        <f>ROUND(I448*H448,2)</f>
        <v>0</v>
      </c>
      <c r="K448" s="237"/>
      <c r="L448" s="45"/>
      <c r="M448" s="238" t="s">
        <v>1</v>
      </c>
      <c r="N448" s="239" t="s">
        <v>41</v>
      </c>
      <c r="O448" s="92"/>
      <c r="P448" s="240">
        <f>O448*H448</f>
        <v>0</v>
      </c>
      <c r="Q448" s="240">
        <v>0</v>
      </c>
      <c r="R448" s="240">
        <f>Q448*H448</f>
        <v>0</v>
      </c>
      <c r="S448" s="240">
        <v>0</v>
      </c>
      <c r="T448" s="24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42" t="s">
        <v>221</v>
      </c>
      <c r="AT448" s="242" t="s">
        <v>137</v>
      </c>
      <c r="AU448" s="242" t="s">
        <v>83</v>
      </c>
      <c r="AY448" s="18" t="s">
        <v>135</v>
      </c>
      <c r="BE448" s="243">
        <f>IF(N448="základní",J448,0)</f>
        <v>0</v>
      </c>
      <c r="BF448" s="243">
        <f>IF(N448="snížená",J448,0)</f>
        <v>0</v>
      </c>
      <c r="BG448" s="243">
        <f>IF(N448="zákl. přenesená",J448,0)</f>
        <v>0</v>
      </c>
      <c r="BH448" s="243">
        <f>IF(N448="sníž. přenesená",J448,0)</f>
        <v>0</v>
      </c>
      <c r="BI448" s="243">
        <f>IF(N448="nulová",J448,0)</f>
        <v>0</v>
      </c>
      <c r="BJ448" s="18" t="s">
        <v>81</v>
      </c>
      <c r="BK448" s="243">
        <f>ROUND(I448*H448,2)</f>
        <v>0</v>
      </c>
      <c r="BL448" s="18" t="s">
        <v>221</v>
      </c>
      <c r="BM448" s="242" t="s">
        <v>703</v>
      </c>
    </row>
    <row r="449" s="12" customFormat="1" ht="22.8" customHeight="1">
      <c r="A449" s="12"/>
      <c r="B449" s="214"/>
      <c r="C449" s="215"/>
      <c r="D449" s="216" t="s">
        <v>75</v>
      </c>
      <c r="E449" s="228" t="s">
        <v>704</v>
      </c>
      <c r="F449" s="228" t="s">
        <v>705</v>
      </c>
      <c r="G449" s="215"/>
      <c r="H449" s="215"/>
      <c r="I449" s="218"/>
      <c r="J449" s="229">
        <f>BK449</f>
        <v>0</v>
      </c>
      <c r="K449" s="215"/>
      <c r="L449" s="220"/>
      <c r="M449" s="221"/>
      <c r="N449" s="222"/>
      <c r="O449" s="222"/>
      <c r="P449" s="223">
        <f>SUM(P450:P469)</f>
        <v>0</v>
      </c>
      <c r="Q449" s="222"/>
      <c r="R449" s="223">
        <f>SUM(R450:R469)</f>
        <v>3.4043080999999997</v>
      </c>
      <c r="S449" s="222"/>
      <c r="T449" s="224">
        <f>SUM(T450:T469)</f>
        <v>0</v>
      </c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R449" s="225" t="s">
        <v>83</v>
      </c>
      <c r="AT449" s="226" t="s">
        <v>75</v>
      </c>
      <c r="AU449" s="226" t="s">
        <v>81</v>
      </c>
      <c r="AY449" s="225" t="s">
        <v>135</v>
      </c>
      <c r="BK449" s="227">
        <f>SUM(BK450:BK469)</f>
        <v>0</v>
      </c>
    </row>
    <row r="450" s="2" customFormat="1" ht="21.75" customHeight="1">
      <c r="A450" s="39"/>
      <c r="B450" s="40"/>
      <c r="C450" s="230" t="s">
        <v>706</v>
      </c>
      <c r="D450" s="230" t="s">
        <v>137</v>
      </c>
      <c r="E450" s="231" t="s">
        <v>707</v>
      </c>
      <c r="F450" s="232" t="s">
        <v>708</v>
      </c>
      <c r="G450" s="233" t="s">
        <v>181</v>
      </c>
      <c r="H450" s="234">
        <v>167.86500000000001</v>
      </c>
      <c r="I450" s="235"/>
      <c r="J450" s="236">
        <f>ROUND(I450*H450,2)</f>
        <v>0</v>
      </c>
      <c r="K450" s="237"/>
      <c r="L450" s="45"/>
      <c r="M450" s="238" t="s">
        <v>1</v>
      </c>
      <c r="N450" s="239" t="s">
        <v>41</v>
      </c>
      <c r="O450" s="92"/>
      <c r="P450" s="240">
        <f>O450*H450</f>
        <v>0</v>
      </c>
      <c r="Q450" s="240">
        <v>0.0073000000000000001</v>
      </c>
      <c r="R450" s="240">
        <f>Q450*H450</f>
        <v>1.2254145000000001</v>
      </c>
      <c r="S450" s="240">
        <v>0</v>
      </c>
      <c r="T450" s="24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42" t="s">
        <v>221</v>
      </c>
      <c r="AT450" s="242" t="s">
        <v>137</v>
      </c>
      <c r="AU450" s="242" t="s">
        <v>83</v>
      </c>
      <c r="AY450" s="18" t="s">
        <v>135</v>
      </c>
      <c r="BE450" s="243">
        <f>IF(N450="základní",J450,0)</f>
        <v>0</v>
      </c>
      <c r="BF450" s="243">
        <f>IF(N450="snížená",J450,0)</f>
        <v>0</v>
      </c>
      <c r="BG450" s="243">
        <f>IF(N450="zákl. přenesená",J450,0)</f>
        <v>0</v>
      </c>
      <c r="BH450" s="243">
        <f>IF(N450="sníž. přenesená",J450,0)</f>
        <v>0</v>
      </c>
      <c r="BI450" s="243">
        <f>IF(N450="nulová",J450,0)</f>
        <v>0</v>
      </c>
      <c r="BJ450" s="18" t="s">
        <v>81</v>
      </c>
      <c r="BK450" s="243">
        <f>ROUND(I450*H450,2)</f>
        <v>0</v>
      </c>
      <c r="BL450" s="18" t="s">
        <v>221</v>
      </c>
      <c r="BM450" s="242" t="s">
        <v>709</v>
      </c>
    </row>
    <row r="451" s="15" customFormat="1">
      <c r="A451" s="15"/>
      <c r="B451" s="278"/>
      <c r="C451" s="279"/>
      <c r="D451" s="246" t="s">
        <v>143</v>
      </c>
      <c r="E451" s="280" t="s">
        <v>1</v>
      </c>
      <c r="F451" s="281" t="s">
        <v>225</v>
      </c>
      <c r="G451" s="279"/>
      <c r="H451" s="280" t="s">
        <v>1</v>
      </c>
      <c r="I451" s="282"/>
      <c r="J451" s="279"/>
      <c r="K451" s="279"/>
      <c r="L451" s="283"/>
      <c r="M451" s="284"/>
      <c r="N451" s="285"/>
      <c r="O451" s="285"/>
      <c r="P451" s="285"/>
      <c r="Q451" s="285"/>
      <c r="R451" s="285"/>
      <c r="S451" s="285"/>
      <c r="T451" s="286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87" t="s">
        <v>143</v>
      </c>
      <c r="AU451" s="287" t="s">
        <v>83</v>
      </c>
      <c r="AV451" s="15" t="s">
        <v>81</v>
      </c>
      <c r="AW451" s="15" t="s">
        <v>32</v>
      </c>
      <c r="AX451" s="15" t="s">
        <v>76</v>
      </c>
      <c r="AY451" s="287" t="s">
        <v>135</v>
      </c>
    </row>
    <row r="452" s="13" customFormat="1">
      <c r="A452" s="13"/>
      <c r="B452" s="244"/>
      <c r="C452" s="245"/>
      <c r="D452" s="246" t="s">
        <v>143</v>
      </c>
      <c r="E452" s="247" t="s">
        <v>1</v>
      </c>
      <c r="F452" s="248" t="s">
        <v>226</v>
      </c>
      <c r="G452" s="245"/>
      <c r="H452" s="249">
        <v>15.237</v>
      </c>
      <c r="I452" s="250"/>
      <c r="J452" s="245"/>
      <c r="K452" s="245"/>
      <c r="L452" s="251"/>
      <c r="M452" s="252"/>
      <c r="N452" s="253"/>
      <c r="O452" s="253"/>
      <c r="P452" s="253"/>
      <c r="Q452" s="253"/>
      <c r="R452" s="253"/>
      <c r="S452" s="253"/>
      <c r="T452" s="254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55" t="s">
        <v>143</v>
      </c>
      <c r="AU452" s="255" t="s">
        <v>83</v>
      </c>
      <c r="AV452" s="13" t="s">
        <v>83</v>
      </c>
      <c r="AW452" s="13" t="s">
        <v>32</v>
      </c>
      <c r="AX452" s="13" t="s">
        <v>76</v>
      </c>
      <c r="AY452" s="255" t="s">
        <v>135</v>
      </c>
    </row>
    <row r="453" s="13" customFormat="1">
      <c r="A453" s="13"/>
      <c r="B453" s="244"/>
      <c r="C453" s="245"/>
      <c r="D453" s="246" t="s">
        <v>143</v>
      </c>
      <c r="E453" s="247" t="s">
        <v>1</v>
      </c>
      <c r="F453" s="248" t="s">
        <v>227</v>
      </c>
      <c r="G453" s="245"/>
      <c r="H453" s="249">
        <v>25.271000000000001</v>
      </c>
      <c r="I453" s="250"/>
      <c r="J453" s="245"/>
      <c r="K453" s="245"/>
      <c r="L453" s="251"/>
      <c r="M453" s="252"/>
      <c r="N453" s="253"/>
      <c r="O453" s="253"/>
      <c r="P453" s="253"/>
      <c r="Q453" s="253"/>
      <c r="R453" s="253"/>
      <c r="S453" s="253"/>
      <c r="T453" s="254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5" t="s">
        <v>143</v>
      </c>
      <c r="AU453" s="255" t="s">
        <v>83</v>
      </c>
      <c r="AV453" s="13" t="s">
        <v>83</v>
      </c>
      <c r="AW453" s="13" t="s">
        <v>32</v>
      </c>
      <c r="AX453" s="13" t="s">
        <v>76</v>
      </c>
      <c r="AY453" s="255" t="s">
        <v>135</v>
      </c>
    </row>
    <row r="454" s="13" customFormat="1">
      <c r="A454" s="13"/>
      <c r="B454" s="244"/>
      <c r="C454" s="245"/>
      <c r="D454" s="246" t="s">
        <v>143</v>
      </c>
      <c r="E454" s="247" t="s">
        <v>1</v>
      </c>
      <c r="F454" s="248" t="s">
        <v>228</v>
      </c>
      <c r="G454" s="245"/>
      <c r="H454" s="249">
        <v>21.402000000000001</v>
      </c>
      <c r="I454" s="250"/>
      <c r="J454" s="245"/>
      <c r="K454" s="245"/>
      <c r="L454" s="251"/>
      <c r="M454" s="252"/>
      <c r="N454" s="253"/>
      <c r="O454" s="253"/>
      <c r="P454" s="253"/>
      <c r="Q454" s="253"/>
      <c r="R454" s="253"/>
      <c r="S454" s="253"/>
      <c r="T454" s="25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5" t="s">
        <v>143</v>
      </c>
      <c r="AU454" s="255" t="s">
        <v>83</v>
      </c>
      <c r="AV454" s="13" t="s">
        <v>83</v>
      </c>
      <c r="AW454" s="13" t="s">
        <v>32</v>
      </c>
      <c r="AX454" s="13" t="s">
        <v>76</v>
      </c>
      <c r="AY454" s="255" t="s">
        <v>135</v>
      </c>
    </row>
    <row r="455" s="13" customFormat="1">
      <c r="A455" s="13"/>
      <c r="B455" s="244"/>
      <c r="C455" s="245"/>
      <c r="D455" s="246" t="s">
        <v>143</v>
      </c>
      <c r="E455" s="247" t="s">
        <v>1</v>
      </c>
      <c r="F455" s="248" t="s">
        <v>229</v>
      </c>
      <c r="G455" s="245"/>
      <c r="H455" s="249">
        <v>20.451000000000001</v>
      </c>
      <c r="I455" s="250"/>
      <c r="J455" s="245"/>
      <c r="K455" s="245"/>
      <c r="L455" s="251"/>
      <c r="M455" s="252"/>
      <c r="N455" s="253"/>
      <c r="O455" s="253"/>
      <c r="P455" s="253"/>
      <c r="Q455" s="253"/>
      <c r="R455" s="253"/>
      <c r="S455" s="253"/>
      <c r="T455" s="254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5" t="s">
        <v>143</v>
      </c>
      <c r="AU455" s="255" t="s">
        <v>83</v>
      </c>
      <c r="AV455" s="13" t="s">
        <v>83</v>
      </c>
      <c r="AW455" s="13" t="s">
        <v>32</v>
      </c>
      <c r="AX455" s="13" t="s">
        <v>76</v>
      </c>
      <c r="AY455" s="255" t="s">
        <v>135</v>
      </c>
    </row>
    <row r="456" s="13" customFormat="1">
      <c r="A456" s="13"/>
      <c r="B456" s="244"/>
      <c r="C456" s="245"/>
      <c r="D456" s="246" t="s">
        <v>143</v>
      </c>
      <c r="E456" s="247" t="s">
        <v>1</v>
      </c>
      <c r="F456" s="248" t="s">
        <v>230</v>
      </c>
      <c r="G456" s="245"/>
      <c r="H456" s="249">
        <v>24.940000000000001</v>
      </c>
      <c r="I456" s="250"/>
      <c r="J456" s="245"/>
      <c r="K456" s="245"/>
      <c r="L456" s="251"/>
      <c r="M456" s="252"/>
      <c r="N456" s="253"/>
      <c r="O456" s="253"/>
      <c r="P456" s="253"/>
      <c r="Q456" s="253"/>
      <c r="R456" s="253"/>
      <c r="S456" s="253"/>
      <c r="T456" s="25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5" t="s">
        <v>143</v>
      </c>
      <c r="AU456" s="255" t="s">
        <v>83</v>
      </c>
      <c r="AV456" s="13" t="s">
        <v>83</v>
      </c>
      <c r="AW456" s="13" t="s">
        <v>32</v>
      </c>
      <c r="AX456" s="13" t="s">
        <v>76</v>
      </c>
      <c r="AY456" s="255" t="s">
        <v>135</v>
      </c>
    </row>
    <row r="457" s="13" customFormat="1">
      <c r="A457" s="13"/>
      <c r="B457" s="244"/>
      <c r="C457" s="245"/>
      <c r="D457" s="246" t="s">
        <v>143</v>
      </c>
      <c r="E457" s="247" t="s">
        <v>1</v>
      </c>
      <c r="F457" s="248" t="s">
        <v>231</v>
      </c>
      <c r="G457" s="245"/>
      <c r="H457" s="249">
        <v>40.360999999999997</v>
      </c>
      <c r="I457" s="250"/>
      <c r="J457" s="245"/>
      <c r="K457" s="245"/>
      <c r="L457" s="251"/>
      <c r="M457" s="252"/>
      <c r="N457" s="253"/>
      <c r="O457" s="253"/>
      <c r="P457" s="253"/>
      <c r="Q457" s="253"/>
      <c r="R457" s="253"/>
      <c r="S457" s="253"/>
      <c r="T457" s="254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5" t="s">
        <v>143</v>
      </c>
      <c r="AU457" s="255" t="s">
        <v>83</v>
      </c>
      <c r="AV457" s="13" t="s">
        <v>83</v>
      </c>
      <c r="AW457" s="13" t="s">
        <v>32</v>
      </c>
      <c r="AX457" s="13" t="s">
        <v>76</v>
      </c>
      <c r="AY457" s="255" t="s">
        <v>135</v>
      </c>
    </row>
    <row r="458" s="15" customFormat="1">
      <c r="A458" s="15"/>
      <c r="B458" s="278"/>
      <c r="C458" s="279"/>
      <c r="D458" s="246" t="s">
        <v>143</v>
      </c>
      <c r="E458" s="280" t="s">
        <v>1</v>
      </c>
      <c r="F458" s="281" t="s">
        <v>234</v>
      </c>
      <c r="G458" s="279"/>
      <c r="H458" s="280" t="s">
        <v>1</v>
      </c>
      <c r="I458" s="282"/>
      <c r="J458" s="279"/>
      <c r="K458" s="279"/>
      <c r="L458" s="283"/>
      <c r="M458" s="284"/>
      <c r="N458" s="285"/>
      <c r="O458" s="285"/>
      <c r="P458" s="285"/>
      <c r="Q458" s="285"/>
      <c r="R458" s="285"/>
      <c r="S458" s="285"/>
      <c r="T458" s="286"/>
      <c r="U458" s="15"/>
      <c r="V458" s="15"/>
      <c r="W458" s="15"/>
      <c r="X458" s="15"/>
      <c r="Y458" s="15"/>
      <c r="Z458" s="15"/>
      <c r="AA458" s="15"/>
      <c r="AB458" s="15"/>
      <c r="AC458" s="15"/>
      <c r="AD458" s="15"/>
      <c r="AE458" s="15"/>
      <c r="AT458" s="287" t="s">
        <v>143</v>
      </c>
      <c r="AU458" s="287" t="s">
        <v>83</v>
      </c>
      <c r="AV458" s="15" t="s">
        <v>81</v>
      </c>
      <c r="AW458" s="15" t="s">
        <v>32</v>
      </c>
      <c r="AX458" s="15" t="s">
        <v>76</v>
      </c>
      <c r="AY458" s="287" t="s">
        <v>135</v>
      </c>
    </row>
    <row r="459" s="13" customFormat="1">
      <c r="A459" s="13"/>
      <c r="B459" s="244"/>
      <c r="C459" s="245"/>
      <c r="D459" s="246" t="s">
        <v>143</v>
      </c>
      <c r="E459" s="247" t="s">
        <v>1</v>
      </c>
      <c r="F459" s="248" t="s">
        <v>235</v>
      </c>
      <c r="G459" s="245"/>
      <c r="H459" s="249">
        <v>9.1229999999999993</v>
      </c>
      <c r="I459" s="250"/>
      <c r="J459" s="245"/>
      <c r="K459" s="245"/>
      <c r="L459" s="251"/>
      <c r="M459" s="252"/>
      <c r="N459" s="253"/>
      <c r="O459" s="253"/>
      <c r="P459" s="253"/>
      <c r="Q459" s="253"/>
      <c r="R459" s="253"/>
      <c r="S459" s="253"/>
      <c r="T459" s="254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5" t="s">
        <v>143</v>
      </c>
      <c r="AU459" s="255" t="s">
        <v>83</v>
      </c>
      <c r="AV459" s="13" t="s">
        <v>83</v>
      </c>
      <c r="AW459" s="13" t="s">
        <v>32</v>
      </c>
      <c r="AX459" s="13" t="s">
        <v>76</v>
      </c>
      <c r="AY459" s="255" t="s">
        <v>135</v>
      </c>
    </row>
    <row r="460" s="13" customFormat="1">
      <c r="A460" s="13"/>
      <c r="B460" s="244"/>
      <c r="C460" s="245"/>
      <c r="D460" s="246" t="s">
        <v>143</v>
      </c>
      <c r="E460" s="247" t="s">
        <v>1</v>
      </c>
      <c r="F460" s="248" t="s">
        <v>236</v>
      </c>
      <c r="G460" s="245"/>
      <c r="H460" s="249">
        <v>11.08</v>
      </c>
      <c r="I460" s="250"/>
      <c r="J460" s="245"/>
      <c r="K460" s="245"/>
      <c r="L460" s="251"/>
      <c r="M460" s="252"/>
      <c r="N460" s="253"/>
      <c r="O460" s="253"/>
      <c r="P460" s="253"/>
      <c r="Q460" s="253"/>
      <c r="R460" s="253"/>
      <c r="S460" s="253"/>
      <c r="T460" s="254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5" t="s">
        <v>143</v>
      </c>
      <c r="AU460" s="255" t="s">
        <v>83</v>
      </c>
      <c r="AV460" s="13" t="s">
        <v>83</v>
      </c>
      <c r="AW460" s="13" t="s">
        <v>32</v>
      </c>
      <c r="AX460" s="13" t="s">
        <v>76</v>
      </c>
      <c r="AY460" s="255" t="s">
        <v>135</v>
      </c>
    </row>
    <row r="461" s="14" customFormat="1">
      <c r="A461" s="14"/>
      <c r="B461" s="267"/>
      <c r="C461" s="268"/>
      <c r="D461" s="246" t="s">
        <v>143</v>
      </c>
      <c r="E461" s="269" t="s">
        <v>1</v>
      </c>
      <c r="F461" s="270" t="s">
        <v>190</v>
      </c>
      <c r="G461" s="268"/>
      <c r="H461" s="271">
        <v>167.86500000000001</v>
      </c>
      <c r="I461" s="272"/>
      <c r="J461" s="268"/>
      <c r="K461" s="268"/>
      <c r="L461" s="273"/>
      <c r="M461" s="274"/>
      <c r="N461" s="275"/>
      <c r="O461" s="275"/>
      <c r="P461" s="275"/>
      <c r="Q461" s="275"/>
      <c r="R461" s="275"/>
      <c r="S461" s="275"/>
      <c r="T461" s="276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77" t="s">
        <v>143</v>
      </c>
      <c r="AU461" s="277" t="s">
        <v>83</v>
      </c>
      <c r="AV461" s="14" t="s">
        <v>141</v>
      </c>
      <c r="AW461" s="14" t="s">
        <v>32</v>
      </c>
      <c r="AX461" s="14" t="s">
        <v>81</v>
      </c>
      <c r="AY461" s="277" t="s">
        <v>135</v>
      </c>
    </row>
    <row r="462" s="2" customFormat="1" ht="21.75" customHeight="1">
      <c r="A462" s="39"/>
      <c r="B462" s="40"/>
      <c r="C462" s="256" t="s">
        <v>710</v>
      </c>
      <c r="D462" s="256" t="s">
        <v>172</v>
      </c>
      <c r="E462" s="257" t="s">
        <v>711</v>
      </c>
      <c r="F462" s="258" t="s">
        <v>712</v>
      </c>
      <c r="G462" s="259" t="s">
        <v>181</v>
      </c>
      <c r="H462" s="260">
        <v>184.65199999999999</v>
      </c>
      <c r="I462" s="261"/>
      <c r="J462" s="262">
        <f>ROUND(I462*H462,2)</f>
        <v>0</v>
      </c>
      <c r="K462" s="263"/>
      <c r="L462" s="264"/>
      <c r="M462" s="265" t="s">
        <v>1</v>
      </c>
      <c r="N462" s="266" t="s">
        <v>41</v>
      </c>
      <c r="O462" s="92"/>
      <c r="P462" s="240">
        <f>O462*H462</f>
        <v>0</v>
      </c>
      <c r="Q462" s="240">
        <v>0.0118</v>
      </c>
      <c r="R462" s="240">
        <f>Q462*H462</f>
        <v>2.1788935999999999</v>
      </c>
      <c r="S462" s="240">
        <v>0</v>
      </c>
      <c r="T462" s="241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42" t="s">
        <v>315</v>
      </c>
      <c r="AT462" s="242" t="s">
        <v>172</v>
      </c>
      <c r="AU462" s="242" t="s">
        <v>83</v>
      </c>
      <c r="AY462" s="18" t="s">
        <v>135</v>
      </c>
      <c r="BE462" s="243">
        <f>IF(N462="základní",J462,0)</f>
        <v>0</v>
      </c>
      <c r="BF462" s="243">
        <f>IF(N462="snížená",J462,0)</f>
        <v>0</v>
      </c>
      <c r="BG462" s="243">
        <f>IF(N462="zákl. přenesená",J462,0)</f>
        <v>0</v>
      </c>
      <c r="BH462" s="243">
        <f>IF(N462="sníž. přenesená",J462,0)</f>
        <v>0</v>
      </c>
      <c r="BI462" s="243">
        <f>IF(N462="nulová",J462,0)</f>
        <v>0</v>
      </c>
      <c r="BJ462" s="18" t="s">
        <v>81</v>
      </c>
      <c r="BK462" s="243">
        <f>ROUND(I462*H462,2)</f>
        <v>0</v>
      </c>
      <c r="BL462" s="18" t="s">
        <v>221</v>
      </c>
      <c r="BM462" s="242" t="s">
        <v>713</v>
      </c>
    </row>
    <row r="463" s="13" customFormat="1">
      <c r="A463" s="13"/>
      <c r="B463" s="244"/>
      <c r="C463" s="245"/>
      <c r="D463" s="246" t="s">
        <v>143</v>
      </c>
      <c r="E463" s="247" t="s">
        <v>1</v>
      </c>
      <c r="F463" s="248" t="s">
        <v>714</v>
      </c>
      <c r="G463" s="245"/>
      <c r="H463" s="249">
        <v>167.86500000000001</v>
      </c>
      <c r="I463" s="250"/>
      <c r="J463" s="245"/>
      <c r="K463" s="245"/>
      <c r="L463" s="251"/>
      <c r="M463" s="252"/>
      <c r="N463" s="253"/>
      <c r="O463" s="253"/>
      <c r="P463" s="253"/>
      <c r="Q463" s="253"/>
      <c r="R463" s="253"/>
      <c r="S463" s="253"/>
      <c r="T463" s="25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5" t="s">
        <v>143</v>
      </c>
      <c r="AU463" s="255" t="s">
        <v>83</v>
      </c>
      <c r="AV463" s="13" t="s">
        <v>83</v>
      </c>
      <c r="AW463" s="13" t="s">
        <v>32</v>
      </c>
      <c r="AX463" s="13" t="s">
        <v>81</v>
      </c>
      <c r="AY463" s="255" t="s">
        <v>135</v>
      </c>
    </row>
    <row r="464" s="13" customFormat="1">
      <c r="A464" s="13"/>
      <c r="B464" s="244"/>
      <c r="C464" s="245"/>
      <c r="D464" s="246" t="s">
        <v>143</v>
      </c>
      <c r="E464" s="245"/>
      <c r="F464" s="248" t="s">
        <v>715</v>
      </c>
      <c r="G464" s="245"/>
      <c r="H464" s="249">
        <v>184.65199999999999</v>
      </c>
      <c r="I464" s="250"/>
      <c r="J464" s="245"/>
      <c r="K464" s="245"/>
      <c r="L464" s="251"/>
      <c r="M464" s="252"/>
      <c r="N464" s="253"/>
      <c r="O464" s="253"/>
      <c r="P464" s="253"/>
      <c r="Q464" s="253"/>
      <c r="R464" s="253"/>
      <c r="S464" s="253"/>
      <c r="T464" s="254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5" t="s">
        <v>143</v>
      </c>
      <c r="AU464" s="255" t="s">
        <v>83</v>
      </c>
      <c r="AV464" s="13" t="s">
        <v>83</v>
      </c>
      <c r="AW464" s="13" t="s">
        <v>4</v>
      </c>
      <c r="AX464" s="13" t="s">
        <v>81</v>
      </c>
      <c r="AY464" s="255" t="s">
        <v>135</v>
      </c>
    </row>
    <row r="465" s="2" customFormat="1" ht="21.75" customHeight="1">
      <c r="A465" s="39"/>
      <c r="B465" s="40"/>
      <c r="C465" s="230" t="s">
        <v>716</v>
      </c>
      <c r="D465" s="230" t="s">
        <v>137</v>
      </c>
      <c r="E465" s="231" t="s">
        <v>717</v>
      </c>
      <c r="F465" s="232" t="s">
        <v>718</v>
      </c>
      <c r="G465" s="233" t="s">
        <v>181</v>
      </c>
      <c r="H465" s="234">
        <v>167.86500000000001</v>
      </c>
      <c r="I465" s="235"/>
      <c r="J465" s="236">
        <f>ROUND(I465*H465,2)</f>
        <v>0</v>
      </c>
      <c r="K465" s="237"/>
      <c r="L465" s="45"/>
      <c r="M465" s="238" t="s">
        <v>1</v>
      </c>
      <c r="N465" s="239" t="s">
        <v>41</v>
      </c>
      <c r="O465" s="92"/>
      <c r="P465" s="240">
        <f>O465*H465</f>
        <v>0</v>
      </c>
      <c r="Q465" s="240">
        <v>0</v>
      </c>
      <c r="R465" s="240">
        <f>Q465*H465</f>
        <v>0</v>
      </c>
      <c r="S465" s="240">
        <v>0</v>
      </c>
      <c r="T465" s="241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42" t="s">
        <v>221</v>
      </c>
      <c r="AT465" s="242" t="s">
        <v>137</v>
      </c>
      <c r="AU465" s="242" t="s">
        <v>83</v>
      </c>
      <c r="AY465" s="18" t="s">
        <v>135</v>
      </c>
      <c r="BE465" s="243">
        <f>IF(N465="základní",J465,0)</f>
        <v>0</v>
      </c>
      <c r="BF465" s="243">
        <f>IF(N465="snížená",J465,0)</f>
        <v>0</v>
      </c>
      <c r="BG465" s="243">
        <f>IF(N465="zákl. přenesená",J465,0)</f>
        <v>0</v>
      </c>
      <c r="BH465" s="243">
        <f>IF(N465="sníž. přenesená",J465,0)</f>
        <v>0</v>
      </c>
      <c r="BI465" s="243">
        <f>IF(N465="nulová",J465,0)</f>
        <v>0</v>
      </c>
      <c r="BJ465" s="18" t="s">
        <v>81</v>
      </c>
      <c r="BK465" s="243">
        <f>ROUND(I465*H465,2)</f>
        <v>0</v>
      </c>
      <c r="BL465" s="18" t="s">
        <v>221</v>
      </c>
      <c r="BM465" s="242" t="s">
        <v>719</v>
      </c>
    </row>
    <row r="466" s="13" customFormat="1">
      <c r="A466" s="13"/>
      <c r="B466" s="244"/>
      <c r="C466" s="245"/>
      <c r="D466" s="246" t="s">
        <v>143</v>
      </c>
      <c r="E466" s="247" t="s">
        <v>1</v>
      </c>
      <c r="F466" s="248" t="s">
        <v>714</v>
      </c>
      <c r="G466" s="245"/>
      <c r="H466" s="249">
        <v>167.86500000000001</v>
      </c>
      <c r="I466" s="250"/>
      <c r="J466" s="245"/>
      <c r="K466" s="245"/>
      <c r="L466" s="251"/>
      <c r="M466" s="252"/>
      <c r="N466" s="253"/>
      <c r="O466" s="253"/>
      <c r="P466" s="253"/>
      <c r="Q466" s="253"/>
      <c r="R466" s="253"/>
      <c r="S466" s="253"/>
      <c r="T466" s="254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5" t="s">
        <v>143</v>
      </c>
      <c r="AU466" s="255" t="s">
        <v>83</v>
      </c>
      <c r="AV466" s="13" t="s">
        <v>83</v>
      </c>
      <c r="AW466" s="13" t="s">
        <v>32</v>
      </c>
      <c r="AX466" s="13" t="s">
        <v>81</v>
      </c>
      <c r="AY466" s="255" t="s">
        <v>135</v>
      </c>
    </row>
    <row r="467" s="2" customFormat="1" ht="21.75" customHeight="1">
      <c r="A467" s="39"/>
      <c r="B467" s="40"/>
      <c r="C467" s="230" t="s">
        <v>720</v>
      </c>
      <c r="D467" s="230" t="s">
        <v>137</v>
      </c>
      <c r="E467" s="231" t="s">
        <v>721</v>
      </c>
      <c r="F467" s="232" t="s">
        <v>722</v>
      </c>
      <c r="G467" s="233" t="s">
        <v>181</v>
      </c>
      <c r="H467" s="234">
        <v>167.86500000000001</v>
      </c>
      <c r="I467" s="235"/>
      <c r="J467" s="236">
        <f>ROUND(I467*H467,2)</f>
        <v>0</v>
      </c>
      <c r="K467" s="237"/>
      <c r="L467" s="45"/>
      <c r="M467" s="238" t="s">
        <v>1</v>
      </c>
      <c r="N467" s="239" t="s">
        <v>41</v>
      </c>
      <c r="O467" s="92"/>
      <c r="P467" s="240">
        <f>O467*H467</f>
        <v>0</v>
      </c>
      <c r="Q467" s="240">
        <v>0</v>
      </c>
      <c r="R467" s="240">
        <f>Q467*H467</f>
        <v>0</v>
      </c>
      <c r="S467" s="240">
        <v>0</v>
      </c>
      <c r="T467" s="24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2" t="s">
        <v>221</v>
      </c>
      <c r="AT467" s="242" t="s">
        <v>137</v>
      </c>
      <c r="AU467" s="242" t="s">
        <v>83</v>
      </c>
      <c r="AY467" s="18" t="s">
        <v>135</v>
      </c>
      <c r="BE467" s="243">
        <f>IF(N467="základní",J467,0)</f>
        <v>0</v>
      </c>
      <c r="BF467" s="243">
        <f>IF(N467="snížená",J467,0)</f>
        <v>0</v>
      </c>
      <c r="BG467" s="243">
        <f>IF(N467="zákl. přenesená",J467,0)</f>
        <v>0</v>
      </c>
      <c r="BH467" s="243">
        <f>IF(N467="sníž. přenesená",J467,0)</f>
        <v>0</v>
      </c>
      <c r="BI467" s="243">
        <f>IF(N467="nulová",J467,0)</f>
        <v>0</v>
      </c>
      <c r="BJ467" s="18" t="s">
        <v>81</v>
      </c>
      <c r="BK467" s="243">
        <f>ROUND(I467*H467,2)</f>
        <v>0</v>
      </c>
      <c r="BL467" s="18" t="s">
        <v>221</v>
      </c>
      <c r="BM467" s="242" t="s">
        <v>723</v>
      </c>
    </row>
    <row r="468" s="13" customFormat="1">
      <c r="A468" s="13"/>
      <c r="B468" s="244"/>
      <c r="C468" s="245"/>
      <c r="D468" s="246" t="s">
        <v>143</v>
      </c>
      <c r="E468" s="247" t="s">
        <v>1</v>
      </c>
      <c r="F468" s="248" t="s">
        <v>714</v>
      </c>
      <c r="G468" s="245"/>
      <c r="H468" s="249">
        <v>167.86500000000001</v>
      </c>
      <c r="I468" s="250"/>
      <c r="J468" s="245"/>
      <c r="K468" s="245"/>
      <c r="L468" s="251"/>
      <c r="M468" s="252"/>
      <c r="N468" s="253"/>
      <c r="O468" s="253"/>
      <c r="P468" s="253"/>
      <c r="Q468" s="253"/>
      <c r="R468" s="253"/>
      <c r="S468" s="253"/>
      <c r="T468" s="25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5" t="s">
        <v>143</v>
      </c>
      <c r="AU468" s="255" t="s">
        <v>83</v>
      </c>
      <c r="AV468" s="13" t="s">
        <v>83</v>
      </c>
      <c r="AW468" s="13" t="s">
        <v>32</v>
      </c>
      <c r="AX468" s="13" t="s">
        <v>81</v>
      </c>
      <c r="AY468" s="255" t="s">
        <v>135</v>
      </c>
    </row>
    <row r="469" s="2" customFormat="1" ht="21.75" customHeight="1">
      <c r="A469" s="39"/>
      <c r="B469" s="40"/>
      <c r="C469" s="230" t="s">
        <v>724</v>
      </c>
      <c r="D469" s="230" t="s">
        <v>137</v>
      </c>
      <c r="E469" s="231" t="s">
        <v>725</v>
      </c>
      <c r="F469" s="232" t="s">
        <v>726</v>
      </c>
      <c r="G469" s="233" t="s">
        <v>403</v>
      </c>
      <c r="H469" s="299"/>
      <c r="I469" s="235"/>
      <c r="J469" s="236">
        <f>ROUND(I469*H469,2)</f>
        <v>0</v>
      </c>
      <c r="K469" s="237"/>
      <c r="L469" s="45"/>
      <c r="M469" s="238" t="s">
        <v>1</v>
      </c>
      <c r="N469" s="239" t="s">
        <v>41</v>
      </c>
      <c r="O469" s="92"/>
      <c r="P469" s="240">
        <f>O469*H469</f>
        <v>0</v>
      </c>
      <c r="Q469" s="240">
        <v>0</v>
      </c>
      <c r="R469" s="240">
        <f>Q469*H469</f>
        <v>0</v>
      </c>
      <c r="S469" s="240">
        <v>0</v>
      </c>
      <c r="T469" s="24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2" t="s">
        <v>221</v>
      </c>
      <c r="AT469" s="242" t="s">
        <v>137</v>
      </c>
      <c r="AU469" s="242" t="s">
        <v>83</v>
      </c>
      <c r="AY469" s="18" t="s">
        <v>135</v>
      </c>
      <c r="BE469" s="243">
        <f>IF(N469="základní",J469,0)</f>
        <v>0</v>
      </c>
      <c r="BF469" s="243">
        <f>IF(N469="snížená",J469,0)</f>
        <v>0</v>
      </c>
      <c r="BG469" s="243">
        <f>IF(N469="zákl. přenesená",J469,0)</f>
        <v>0</v>
      </c>
      <c r="BH469" s="243">
        <f>IF(N469="sníž. přenesená",J469,0)</f>
        <v>0</v>
      </c>
      <c r="BI469" s="243">
        <f>IF(N469="nulová",J469,0)</f>
        <v>0</v>
      </c>
      <c r="BJ469" s="18" t="s">
        <v>81</v>
      </c>
      <c r="BK469" s="243">
        <f>ROUND(I469*H469,2)</f>
        <v>0</v>
      </c>
      <c r="BL469" s="18" t="s">
        <v>221</v>
      </c>
      <c r="BM469" s="242" t="s">
        <v>727</v>
      </c>
    </row>
    <row r="470" s="12" customFormat="1" ht="22.8" customHeight="1">
      <c r="A470" s="12"/>
      <c r="B470" s="214"/>
      <c r="C470" s="215"/>
      <c r="D470" s="216" t="s">
        <v>75</v>
      </c>
      <c r="E470" s="228" t="s">
        <v>728</v>
      </c>
      <c r="F470" s="228" t="s">
        <v>729</v>
      </c>
      <c r="G470" s="215"/>
      <c r="H470" s="215"/>
      <c r="I470" s="218"/>
      <c r="J470" s="229">
        <f>BK470</f>
        <v>0</v>
      </c>
      <c r="K470" s="215"/>
      <c r="L470" s="220"/>
      <c r="M470" s="221"/>
      <c r="N470" s="222"/>
      <c r="O470" s="222"/>
      <c r="P470" s="223">
        <f>SUM(P471:P482)</f>
        <v>0</v>
      </c>
      <c r="Q470" s="222"/>
      <c r="R470" s="223">
        <f>SUM(R471:R482)</f>
        <v>0.0050159999999999996</v>
      </c>
      <c r="S470" s="222"/>
      <c r="T470" s="224">
        <f>SUM(T471:T482)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5" t="s">
        <v>83</v>
      </c>
      <c r="AT470" s="226" t="s">
        <v>75</v>
      </c>
      <c r="AU470" s="226" t="s">
        <v>81</v>
      </c>
      <c r="AY470" s="225" t="s">
        <v>135</v>
      </c>
      <c r="BK470" s="227">
        <f>SUM(BK471:BK482)</f>
        <v>0</v>
      </c>
    </row>
    <row r="471" s="2" customFormat="1" ht="21.75" customHeight="1">
      <c r="A471" s="39"/>
      <c r="B471" s="40"/>
      <c r="C471" s="230" t="s">
        <v>730</v>
      </c>
      <c r="D471" s="230" t="s">
        <v>137</v>
      </c>
      <c r="E471" s="231" t="s">
        <v>731</v>
      </c>
      <c r="F471" s="232" t="s">
        <v>732</v>
      </c>
      <c r="G471" s="233" t="s">
        <v>200</v>
      </c>
      <c r="H471" s="234">
        <v>105.59999999999999</v>
      </c>
      <c r="I471" s="235"/>
      <c r="J471" s="236">
        <f>ROUND(I471*H471,2)</f>
        <v>0</v>
      </c>
      <c r="K471" s="237"/>
      <c r="L471" s="45"/>
      <c r="M471" s="238" t="s">
        <v>1</v>
      </c>
      <c r="N471" s="239" t="s">
        <v>41</v>
      </c>
      <c r="O471" s="92"/>
      <c r="P471" s="240">
        <f>O471*H471</f>
        <v>0</v>
      </c>
      <c r="Q471" s="240">
        <v>0</v>
      </c>
      <c r="R471" s="240">
        <f>Q471*H471</f>
        <v>0</v>
      </c>
      <c r="S471" s="240">
        <v>0</v>
      </c>
      <c r="T471" s="24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2" t="s">
        <v>221</v>
      </c>
      <c r="AT471" s="242" t="s">
        <v>137</v>
      </c>
      <c r="AU471" s="242" t="s">
        <v>83</v>
      </c>
      <c r="AY471" s="18" t="s">
        <v>135</v>
      </c>
      <c r="BE471" s="243">
        <f>IF(N471="základní",J471,0)</f>
        <v>0</v>
      </c>
      <c r="BF471" s="243">
        <f>IF(N471="snížená",J471,0)</f>
        <v>0</v>
      </c>
      <c r="BG471" s="243">
        <f>IF(N471="zákl. přenesená",J471,0)</f>
        <v>0</v>
      </c>
      <c r="BH471" s="243">
        <f>IF(N471="sníž. přenesená",J471,0)</f>
        <v>0</v>
      </c>
      <c r="BI471" s="243">
        <f>IF(N471="nulová",J471,0)</f>
        <v>0</v>
      </c>
      <c r="BJ471" s="18" t="s">
        <v>81</v>
      </c>
      <c r="BK471" s="243">
        <f>ROUND(I471*H471,2)</f>
        <v>0</v>
      </c>
      <c r="BL471" s="18" t="s">
        <v>221</v>
      </c>
      <c r="BM471" s="242" t="s">
        <v>733</v>
      </c>
    </row>
    <row r="472" s="13" customFormat="1">
      <c r="A472" s="13"/>
      <c r="B472" s="244"/>
      <c r="C472" s="245"/>
      <c r="D472" s="246" t="s">
        <v>143</v>
      </c>
      <c r="E472" s="247" t="s">
        <v>1</v>
      </c>
      <c r="F472" s="248" t="s">
        <v>734</v>
      </c>
      <c r="G472" s="245"/>
      <c r="H472" s="249">
        <v>105.59999999999999</v>
      </c>
      <c r="I472" s="250"/>
      <c r="J472" s="245"/>
      <c r="K472" s="245"/>
      <c r="L472" s="251"/>
      <c r="M472" s="252"/>
      <c r="N472" s="253"/>
      <c r="O472" s="253"/>
      <c r="P472" s="253"/>
      <c r="Q472" s="253"/>
      <c r="R472" s="253"/>
      <c r="S472" s="253"/>
      <c r="T472" s="254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5" t="s">
        <v>143</v>
      </c>
      <c r="AU472" s="255" t="s">
        <v>83</v>
      </c>
      <c r="AV472" s="13" t="s">
        <v>83</v>
      </c>
      <c r="AW472" s="13" t="s">
        <v>32</v>
      </c>
      <c r="AX472" s="13" t="s">
        <v>81</v>
      </c>
      <c r="AY472" s="255" t="s">
        <v>135</v>
      </c>
    </row>
    <row r="473" s="2" customFormat="1" ht="21.75" customHeight="1">
      <c r="A473" s="39"/>
      <c r="B473" s="40"/>
      <c r="C473" s="256" t="s">
        <v>735</v>
      </c>
      <c r="D473" s="256" t="s">
        <v>172</v>
      </c>
      <c r="E473" s="257" t="s">
        <v>736</v>
      </c>
      <c r="F473" s="258" t="s">
        <v>737</v>
      </c>
      <c r="G473" s="259" t="s">
        <v>200</v>
      </c>
      <c r="H473" s="260">
        <v>110.88</v>
      </c>
      <c r="I473" s="261"/>
      <c r="J473" s="262">
        <f>ROUND(I473*H473,2)</f>
        <v>0</v>
      </c>
      <c r="K473" s="263"/>
      <c r="L473" s="264"/>
      <c r="M473" s="265" t="s">
        <v>1</v>
      </c>
      <c r="N473" s="266" t="s">
        <v>41</v>
      </c>
      <c r="O473" s="92"/>
      <c r="P473" s="240">
        <f>O473*H473</f>
        <v>0</v>
      </c>
      <c r="Q473" s="240">
        <v>0</v>
      </c>
      <c r="R473" s="240">
        <f>Q473*H473</f>
        <v>0</v>
      </c>
      <c r="S473" s="240">
        <v>0</v>
      </c>
      <c r="T473" s="241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42" t="s">
        <v>315</v>
      </c>
      <c r="AT473" s="242" t="s">
        <v>172</v>
      </c>
      <c r="AU473" s="242" t="s">
        <v>83</v>
      </c>
      <c r="AY473" s="18" t="s">
        <v>135</v>
      </c>
      <c r="BE473" s="243">
        <f>IF(N473="základní",J473,0)</f>
        <v>0</v>
      </c>
      <c r="BF473" s="243">
        <f>IF(N473="snížená",J473,0)</f>
        <v>0</v>
      </c>
      <c r="BG473" s="243">
        <f>IF(N473="zákl. přenesená",J473,0)</f>
        <v>0</v>
      </c>
      <c r="BH473" s="243">
        <f>IF(N473="sníž. přenesená",J473,0)</f>
        <v>0</v>
      </c>
      <c r="BI473" s="243">
        <f>IF(N473="nulová",J473,0)</f>
        <v>0</v>
      </c>
      <c r="BJ473" s="18" t="s">
        <v>81</v>
      </c>
      <c r="BK473" s="243">
        <f>ROUND(I473*H473,2)</f>
        <v>0</v>
      </c>
      <c r="BL473" s="18" t="s">
        <v>221</v>
      </c>
      <c r="BM473" s="242" t="s">
        <v>738</v>
      </c>
    </row>
    <row r="474" s="13" customFormat="1">
      <c r="A474" s="13"/>
      <c r="B474" s="244"/>
      <c r="C474" s="245"/>
      <c r="D474" s="246" t="s">
        <v>143</v>
      </c>
      <c r="E474" s="247" t="s">
        <v>1</v>
      </c>
      <c r="F474" s="248" t="s">
        <v>739</v>
      </c>
      <c r="G474" s="245"/>
      <c r="H474" s="249">
        <v>105.59999999999999</v>
      </c>
      <c r="I474" s="250"/>
      <c r="J474" s="245"/>
      <c r="K474" s="245"/>
      <c r="L474" s="251"/>
      <c r="M474" s="252"/>
      <c r="N474" s="253"/>
      <c r="O474" s="253"/>
      <c r="P474" s="253"/>
      <c r="Q474" s="253"/>
      <c r="R474" s="253"/>
      <c r="S474" s="253"/>
      <c r="T474" s="254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5" t="s">
        <v>143</v>
      </c>
      <c r="AU474" s="255" t="s">
        <v>83</v>
      </c>
      <c r="AV474" s="13" t="s">
        <v>83</v>
      </c>
      <c r="AW474" s="13" t="s">
        <v>32</v>
      </c>
      <c r="AX474" s="13" t="s">
        <v>81</v>
      </c>
      <c r="AY474" s="255" t="s">
        <v>135</v>
      </c>
    </row>
    <row r="475" s="13" customFormat="1">
      <c r="A475" s="13"/>
      <c r="B475" s="244"/>
      <c r="C475" s="245"/>
      <c r="D475" s="246" t="s">
        <v>143</v>
      </c>
      <c r="E475" s="245"/>
      <c r="F475" s="248" t="s">
        <v>740</v>
      </c>
      <c r="G475" s="245"/>
      <c r="H475" s="249">
        <v>110.88</v>
      </c>
      <c r="I475" s="250"/>
      <c r="J475" s="245"/>
      <c r="K475" s="245"/>
      <c r="L475" s="251"/>
      <c r="M475" s="252"/>
      <c r="N475" s="253"/>
      <c r="O475" s="253"/>
      <c r="P475" s="253"/>
      <c r="Q475" s="253"/>
      <c r="R475" s="253"/>
      <c r="S475" s="253"/>
      <c r="T475" s="254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5" t="s">
        <v>143</v>
      </c>
      <c r="AU475" s="255" t="s">
        <v>83</v>
      </c>
      <c r="AV475" s="13" t="s">
        <v>83</v>
      </c>
      <c r="AW475" s="13" t="s">
        <v>4</v>
      </c>
      <c r="AX475" s="13" t="s">
        <v>81</v>
      </c>
      <c r="AY475" s="255" t="s">
        <v>135</v>
      </c>
    </row>
    <row r="476" s="2" customFormat="1" ht="21.75" customHeight="1">
      <c r="A476" s="39"/>
      <c r="B476" s="40"/>
      <c r="C476" s="230" t="s">
        <v>741</v>
      </c>
      <c r="D476" s="230" t="s">
        <v>137</v>
      </c>
      <c r="E476" s="231" t="s">
        <v>742</v>
      </c>
      <c r="F476" s="232" t="s">
        <v>743</v>
      </c>
      <c r="G476" s="233" t="s">
        <v>181</v>
      </c>
      <c r="H476" s="234">
        <v>13.199999999999999</v>
      </c>
      <c r="I476" s="235"/>
      <c r="J476" s="236">
        <f>ROUND(I476*H476,2)</f>
        <v>0</v>
      </c>
      <c r="K476" s="237"/>
      <c r="L476" s="45"/>
      <c r="M476" s="238" t="s">
        <v>1</v>
      </c>
      <c r="N476" s="239" t="s">
        <v>41</v>
      </c>
      <c r="O476" s="92"/>
      <c r="P476" s="240">
        <f>O476*H476</f>
        <v>0</v>
      </c>
      <c r="Q476" s="240">
        <v>0.00013999999999999999</v>
      </c>
      <c r="R476" s="240">
        <f>Q476*H476</f>
        <v>0.0018479999999999998</v>
      </c>
      <c r="S476" s="240">
        <v>0</v>
      </c>
      <c r="T476" s="241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2" t="s">
        <v>221</v>
      </c>
      <c r="AT476" s="242" t="s">
        <v>137</v>
      </c>
      <c r="AU476" s="242" t="s">
        <v>83</v>
      </c>
      <c r="AY476" s="18" t="s">
        <v>135</v>
      </c>
      <c r="BE476" s="243">
        <f>IF(N476="základní",J476,0)</f>
        <v>0</v>
      </c>
      <c r="BF476" s="243">
        <f>IF(N476="snížená",J476,0)</f>
        <v>0</v>
      </c>
      <c r="BG476" s="243">
        <f>IF(N476="zákl. přenesená",J476,0)</f>
        <v>0</v>
      </c>
      <c r="BH476" s="243">
        <f>IF(N476="sníž. přenesená",J476,0)</f>
        <v>0</v>
      </c>
      <c r="BI476" s="243">
        <f>IF(N476="nulová",J476,0)</f>
        <v>0</v>
      </c>
      <c r="BJ476" s="18" t="s">
        <v>81</v>
      </c>
      <c r="BK476" s="243">
        <f>ROUND(I476*H476,2)</f>
        <v>0</v>
      </c>
      <c r="BL476" s="18" t="s">
        <v>221</v>
      </c>
      <c r="BM476" s="242" t="s">
        <v>744</v>
      </c>
    </row>
    <row r="477" s="13" customFormat="1">
      <c r="A477" s="13"/>
      <c r="B477" s="244"/>
      <c r="C477" s="245"/>
      <c r="D477" s="246" t="s">
        <v>143</v>
      </c>
      <c r="E477" s="247" t="s">
        <v>1</v>
      </c>
      <c r="F477" s="248" t="s">
        <v>745</v>
      </c>
      <c r="G477" s="245"/>
      <c r="H477" s="249">
        <v>13.199999999999999</v>
      </c>
      <c r="I477" s="250"/>
      <c r="J477" s="245"/>
      <c r="K477" s="245"/>
      <c r="L477" s="251"/>
      <c r="M477" s="252"/>
      <c r="N477" s="253"/>
      <c r="O477" s="253"/>
      <c r="P477" s="253"/>
      <c r="Q477" s="253"/>
      <c r="R477" s="253"/>
      <c r="S477" s="253"/>
      <c r="T477" s="254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5" t="s">
        <v>143</v>
      </c>
      <c r="AU477" s="255" t="s">
        <v>83</v>
      </c>
      <c r="AV477" s="13" t="s">
        <v>83</v>
      </c>
      <c r="AW477" s="13" t="s">
        <v>32</v>
      </c>
      <c r="AX477" s="13" t="s">
        <v>76</v>
      </c>
      <c r="AY477" s="255" t="s">
        <v>135</v>
      </c>
    </row>
    <row r="478" s="14" customFormat="1">
      <c r="A478" s="14"/>
      <c r="B478" s="267"/>
      <c r="C478" s="268"/>
      <c r="D478" s="246" t="s">
        <v>143</v>
      </c>
      <c r="E478" s="269" t="s">
        <v>1</v>
      </c>
      <c r="F478" s="270" t="s">
        <v>190</v>
      </c>
      <c r="G478" s="268"/>
      <c r="H478" s="271">
        <v>13.199999999999999</v>
      </c>
      <c r="I478" s="272"/>
      <c r="J478" s="268"/>
      <c r="K478" s="268"/>
      <c r="L478" s="273"/>
      <c r="M478" s="274"/>
      <c r="N478" s="275"/>
      <c r="O478" s="275"/>
      <c r="P478" s="275"/>
      <c r="Q478" s="275"/>
      <c r="R478" s="275"/>
      <c r="S478" s="275"/>
      <c r="T478" s="276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77" t="s">
        <v>143</v>
      </c>
      <c r="AU478" s="277" t="s">
        <v>83</v>
      </c>
      <c r="AV478" s="14" t="s">
        <v>141</v>
      </c>
      <c r="AW478" s="14" t="s">
        <v>32</v>
      </c>
      <c r="AX478" s="14" t="s">
        <v>81</v>
      </c>
      <c r="AY478" s="277" t="s">
        <v>135</v>
      </c>
    </row>
    <row r="479" s="2" customFormat="1" ht="21.75" customHeight="1">
      <c r="A479" s="39"/>
      <c r="B479" s="40"/>
      <c r="C479" s="230" t="s">
        <v>746</v>
      </c>
      <c r="D479" s="230" t="s">
        <v>137</v>
      </c>
      <c r="E479" s="231" t="s">
        <v>747</v>
      </c>
      <c r="F479" s="232" t="s">
        <v>748</v>
      </c>
      <c r="G479" s="233" t="s">
        <v>181</v>
      </c>
      <c r="H479" s="234">
        <v>13.199999999999999</v>
      </c>
      <c r="I479" s="235"/>
      <c r="J479" s="236">
        <f>ROUND(I479*H479,2)</f>
        <v>0</v>
      </c>
      <c r="K479" s="237"/>
      <c r="L479" s="45"/>
      <c r="M479" s="238" t="s">
        <v>1</v>
      </c>
      <c r="N479" s="239" t="s">
        <v>41</v>
      </c>
      <c r="O479" s="92"/>
      <c r="P479" s="240">
        <f>O479*H479</f>
        <v>0</v>
      </c>
      <c r="Q479" s="240">
        <v>0.00012</v>
      </c>
      <c r="R479" s="240">
        <f>Q479*H479</f>
        <v>0.0015839999999999999</v>
      </c>
      <c r="S479" s="240">
        <v>0</v>
      </c>
      <c r="T479" s="24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42" t="s">
        <v>221</v>
      </c>
      <c r="AT479" s="242" t="s">
        <v>137</v>
      </c>
      <c r="AU479" s="242" t="s">
        <v>83</v>
      </c>
      <c r="AY479" s="18" t="s">
        <v>135</v>
      </c>
      <c r="BE479" s="243">
        <f>IF(N479="základní",J479,0)</f>
        <v>0</v>
      </c>
      <c r="BF479" s="243">
        <f>IF(N479="snížená",J479,0)</f>
        <v>0</v>
      </c>
      <c r="BG479" s="243">
        <f>IF(N479="zákl. přenesená",J479,0)</f>
        <v>0</v>
      </c>
      <c r="BH479" s="243">
        <f>IF(N479="sníž. přenesená",J479,0)</f>
        <v>0</v>
      </c>
      <c r="BI479" s="243">
        <f>IF(N479="nulová",J479,0)</f>
        <v>0</v>
      </c>
      <c r="BJ479" s="18" t="s">
        <v>81</v>
      </c>
      <c r="BK479" s="243">
        <f>ROUND(I479*H479,2)</f>
        <v>0</v>
      </c>
      <c r="BL479" s="18" t="s">
        <v>221</v>
      </c>
      <c r="BM479" s="242" t="s">
        <v>749</v>
      </c>
    </row>
    <row r="480" s="13" customFormat="1">
      <c r="A480" s="13"/>
      <c r="B480" s="244"/>
      <c r="C480" s="245"/>
      <c r="D480" s="246" t="s">
        <v>143</v>
      </c>
      <c r="E480" s="247" t="s">
        <v>1</v>
      </c>
      <c r="F480" s="248" t="s">
        <v>148</v>
      </c>
      <c r="G480" s="245"/>
      <c r="H480" s="249">
        <v>13.199999999999999</v>
      </c>
      <c r="I480" s="250"/>
      <c r="J480" s="245"/>
      <c r="K480" s="245"/>
      <c r="L480" s="251"/>
      <c r="M480" s="252"/>
      <c r="N480" s="253"/>
      <c r="O480" s="253"/>
      <c r="P480" s="253"/>
      <c r="Q480" s="253"/>
      <c r="R480" s="253"/>
      <c r="S480" s="253"/>
      <c r="T480" s="25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5" t="s">
        <v>143</v>
      </c>
      <c r="AU480" s="255" t="s">
        <v>83</v>
      </c>
      <c r="AV480" s="13" t="s">
        <v>83</v>
      </c>
      <c r="AW480" s="13" t="s">
        <v>32</v>
      </c>
      <c r="AX480" s="13" t="s">
        <v>81</v>
      </c>
      <c r="AY480" s="255" t="s">
        <v>135</v>
      </c>
    </row>
    <row r="481" s="2" customFormat="1" ht="21.75" customHeight="1">
      <c r="A481" s="39"/>
      <c r="B481" s="40"/>
      <c r="C481" s="230" t="s">
        <v>750</v>
      </c>
      <c r="D481" s="230" t="s">
        <v>137</v>
      </c>
      <c r="E481" s="231" t="s">
        <v>751</v>
      </c>
      <c r="F481" s="232" t="s">
        <v>752</v>
      </c>
      <c r="G481" s="233" t="s">
        <v>181</v>
      </c>
      <c r="H481" s="234">
        <v>13.199999999999999</v>
      </c>
      <c r="I481" s="235"/>
      <c r="J481" s="236">
        <f>ROUND(I481*H481,2)</f>
        <v>0</v>
      </c>
      <c r="K481" s="237"/>
      <c r="L481" s="45"/>
      <c r="M481" s="238" t="s">
        <v>1</v>
      </c>
      <c r="N481" s="239" t="s">
        <v>41</v>
      </c>
      <c r="O481" s="92"/>
      <c r="P481" s="240">
        <f>O481*H481</f>
        <v>0</v>
      </c>
      <c r="Q481" s="240">
        <v>0.00012</v>
      </c>
      <c r="R481" s="240">
        <f>Q481*H481</f>
        <v>0.0015839999999999999</v>
      </c>
      <c r="S481" s="240">
        <v>0</v>
      </c>
      <c r="T481" s="241">
        <f>S481*H481</f>
        <v>0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42" t="s">
        <v>221</v>
      </c>
      <c r="AT481" s="242" t="s">
        <v>137</v>
      </c>
      <c r="AU481" s="242" t="s">
        <v>83</v>
      </c>
      <c r="AY481" s="18" t="s">
        <v>135</v>
      </c>
      <c r="BE481" s="243">
        <f>IF(N481="základní",J481,0)</f>
        <v>0</v>
      </c>
      <c r="BF481" s="243">
        <f>IF(N481="snížená",J481,0)</f>
        <v>0</v>
      </c>
      <c r="BG481" s="243">
        <f>IF(N481="zákl. přenesená",J481,0)</f>
        <v>0</v>
      </c>
      <c r="BH481" s="243">
        <f>IF(N481="sníž. přenesená",J481,0)</f>
        <v>0</v>
      </c>
      <c r="BI481" s="243">
        <f>IF(N481="nulová",J481,0)</f>
        <v>0</v>
      </c>
      <c r="BJ481" s="18" t="s">
        <v>81</v>
      </c>
      <c r="BK481" s="243">
        <f>ROUND(I481*H481,2)</f>
        <v>0</v>
      </c>
      <c r="BL481" s="18" t="s">
        <v>221</v>
      </c>
      <c r="BM481" s="242" t="s">
        <v>753</v>
      </c>
    </row>
    <row r="482" s="13" customFormat="1">
      <c r="A482" s="13"/>
      <c r="B482" s="244"/>
      <c r="C482" s="245"/>
      <c r="D482" s="246" t="s">
        <v>143</v>
      </c>
      <c r="E482" s="247" t="s">
        <v>1</v>
      </c>
      <c r="F482" s="248" t="s">
        <v>148</v>
      </c>
      <c r="G482" s="245"/>
      <c r="H482" s="249">
        <v>13.199999999999999</v>
      </c>
      <c r="I482" s="250"/>
      <c r="J482" s="245"/>
      <c r="K482" s="245"/>
      <c r="L482" s="251"/>
      <c r="M482" s="252"/>
      <c r="N482" s="253"/>
      <c r="O482" s="253"/>
      <c r="P482" s="253"/>
      <c r="Q482" s="253"/>
      <c r="R482" s="253"/>
      <c r="S482" s="253"/>
      <c r="T482" s="25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5" t="s">
        <v>143</v>
      </c>
      <c r="AU482" s="255" t="s">
        <v>83</v>
      </c>
      <c r="AV482" s="13" t="s">
        <v>83</v>
      </c>
      <c r="AW482" s="13" t="s">
        <v>32</v>
      </c>
      <c r="AX482" s="13" t="s">
        <v>81</v>
      </c>
      <c r="AY482" s="255" t="s">
        <v>135</v>
      </c>
    </row>
    <row r="483" s="12" customFormat="1" ht="22.8" customHeight="1">
      <c r="A483" s="12"/>
      <c r="B483" s="214"/>
      <c r="C483" s="215"/>
      <c r="D483" s="216" t="s">
        <v>75</v>
      </c>
      <c r="E483" s="228" t="s">
        <v>754</v>
      </c>
      <c r="F483" s="228" t="s">
        <v>755</v>
      </c>
      <c r="G483" s="215"/>
      <c r="H483" s="215"/>
      <c r="I483" s="218"/>
      <c r="J483" s="229">
        <f>BK483</f>
        <v>0</v>
      </c>
      <c r="K483" s="215"/>
      <c r="L483" s="220"/>
      <c r="M483" s="221"/>
      <c r="N483" s="222"/>
      <c r="O483" s="222"/>
      <c r="P483" s="223">
        <f>SUM(P484:P501)</f>
        <v>0</v>
      </c>
      <c r="Q483" s="222"/>
      <c r="R483" s="223">
        <f>SUM(R484:R501)</f>
        <v>0.13237199999999999</v>
      </c>
      <c r="S483" s="222"/>
      <c r="T483" s="224">
        <f>SUM(T484:T501)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25" t="s">
        <v>83</v>
      </c>
      <c r="AT483" s="226" t="s">
        <v>75</v>
      </c>
      <c r="AU483" s="226" t="s">
        <v>81</v>
      </c>
      <c r="AY483" s="225" t="s">
        <v>135</v>
      </c>
      <c r="BK483" s="227">
        <f>SUM(BK484:BK501)</f>
        <v>0</v>
      </c>
    </row>
    <row r="484" s="2" customFormat="1" ht="21.75" customHeight="1">
      <c r="A484" s="39"/>
      <c r="B484" s="40"/>
      <c r="C484" s="230" t="s">
        <v>756</v>
      </c>
      <c r="D484" s="230" t="s">
        <v>137</v>
      </c>
      <c r="E484" s="231" t="s">
        <v>757</v>
      </c>
      <c r="F484" s="232" t="s">
        <v>758</v>
      </c>
      <c r="G484" s="233" t="s">
        <v>181</v>
      </c>
      <c r="H484" s="234">
        <v>271.488</v>
      </c>
      <c r="I484" s="235"/>
      <c r="J484" s="236">
        <f>ROUND(I484*H484,2)</f>
        <v>0</v>
      </c>
      <c r="K484" s="237"/>
      <c r="L484" s="45"/>
      <c r="M484" s="238" t="s">
        <v>1</v>
      </c>
      <c r="N484" s="239" t="s">
        <v>41</v>
      </c>
      <c r="O484" s="92"/>
      <c r="P484" s="240">
        <f>O484*H484</f>
        <v>0</v>
      </c>
      <c r="Q484" s="240">
        <v>0</v>
      </c>
      <c r="R484" s="240">
        <f>Q484*H484</f>
        <v>0</v>
      </c>
      <c r="S484" s="240">
        <v>0</v>
      </c>
      <c r="T484" s="241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42" t="s">
        <v>221</v>
      </c>
      <c r="AT484" s="242" t="s">
        <v>137</v>
      </c>
      <c r="AU484" s="242" t="s">
        <v>83</v>
      </c>
      <c r="AY484" s="18" t="s">
        <v>135</v>
      </c>
      <c r="BE484" s="243">
        <f>IF(N484="základní",J484,0)</f>
        <v>0</v>
      </c>
      <c r="BF484" s="243">
        <f>IF(N484="snížená",J484,0)</f>
        <v>0</v>
      </c>
      <c r="BG484" s="243">
        <f>IF(N484="zákl. přenesená",J484,0)</f>
        <v>0</v>
      </c>
      <c r="BH484" s="243">
        <f>IF(N484="sníž. přenesená",J484,0)</f>
        <v>0</v>
      </c>
      <c r="BI484" s="243">
        <f>IF(N484="nulová",J484,0)</f>
        <v>0</v>
      </c>
      <c r="BJ484" s="18" t="s">
        <v>81</v>
      </c>
      <c r="BK484" s="243">
        <f>ROUND(I484*H484,2)</f>
        <v>0</v>
      </c>
      <c r="BL484" s="18" t="s">
        <v>221</v>
      </c>
      <c r="BM484" s="242" t="s">
        <v>759</v>
      </c>
    </row>
    <row r="485" s="15" customFormat="1">
      <c r="A485" s="15"/>
      <c r="B485" s="278"/>
      <c r="C485" s="279"/>
      <c r="D485" s="246" t="s">
        <v>143</v>
      </c>
      <c r="E485" s="280" t="s">
        <v>1</v>
      </c>
      <c r="F485" s="281" t="s">
        <v>760</v>
      </c>
      <c r="G485" s="279"/>
      <c r="H485" s="280" t="s">
        <v>1</v>
      </c>
      <c r="I485" s="282"/>
      <c r="J485" s="279"/>
      <c r="K485" s="279"/>
      <c r="L485" s="283"/>
      <c r="M485" s="284"/>
      <c r="N485" s="285"/>
      <c r="O485" s="285"/>
      <c r="P485" s="285"/>
      <c r="Q485" s="285"/>
      <c r="R485" s="285"/>
      <c r="S485" s="285"/>
      <c r="T485" s="286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87" t="s">
        <v>143</v>
      </c>
      <c r="AU485" s="287" t="s">
        <v>83</v>
      </c>
      <c r="AV485" s="15" t="s">
        <v>81</v>
      </c>
      <c r="AW485" s="15" t="s">
        <v>32</v>
      </c>
      <c r="AX485" s="15" t="s">
        <v>76</v>
      </c>
      <c r="AY485" s="287" t="s">
        <v>135</v>
      </c>
    </row>
    <row r="486" s="13" customFormat="1">
      <c r="A486" s="13"/>
      <c r="B486" s="244"/>
      <c r="C486" s="245"/>
      <c r="D486" s="246" t="s">
        <v>143</v>
      </c>
      <c r="E486" s="247" t="s">
        <v>1</v>
      </c>
      <c r="F486" s="248" t="s">
        <v>761</v>
      </c>
      <c r="G486" s="245"/>
      <c r="H486" s="249">
        <v>69.5</v>
      </c>
      <c r="I486" s="250"/>
      <c r="J486" s="245"/>
      <c r="K486" s="245"/>
      <c r="L486" s="251"/>
      <c r="M486" s="252"/>
      <c r="N486" s="253"/>
      <c r="O486" s="253"/>
      <c r="P486" s="253"/>
      <c r="Q486" s="253"/>
      <c r="R486" s="253"/>
      <c r="S486" s="253"/>
      <c r="T486" s="254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5" t="s">
        <v>143</v>
      </c>
      <c r="AU486" s="255" t="s">
        <v>83</v>
      </c>
      <c r="AV486" s="13" t="s">
        <v>83</v>
      </c>
      <c r="AW486" s="13" t="s">
        <v>32</v>
      </c>
      <c r="AX486" s="13" t="s">
        <v>76</v>
      </c>
      <c r="AY486" s="255" t="s">
        <v>135</v>
      </c>
    </row>
    <row r="487" s="13" customFormat="1">
      <c r="A487" s="13"/>
      <c r="B487" s="244"/>
      <c r="C487" s="245"/>
      <c r="D487" s="246" t="s">
        <v>143</v>
      </c>
      <c r="E487" s="247" t="s">
        <v>1</v>
      </c>
      <c r="F487" s="248" t="s">
        <v>762</v>
      </c>
      <c r="G487" s="245"/>
      <c r="H487" s="249">
        <v>32.850000000000001</v>
      </c>
      <c r="I487" s="250"/>
      <c r="J487" s="245"/>
      <c r="K487" s="245"/>
      <c r="L487" s="251"/>
      <c r="M487" s="252"/>
      <c r="N487" s="253"/>
      <c r="O487" s="253"/>
      <c r="P487" s="253"/>
      <c r="Q487" s="253"/>
      <c r="R487" s="253"/>
      <c r="S487" s="253"/>
      <c r="T487" s="254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5" t="s">
        <v>143</v>
      </c>
      <c r="AU487" s="255" t="s">
        <v>83</v>
      </c>
      <c r="AV487" s="13" t="s">
        <v>83</v>
      </c>
      <c r="AW487" s="13" t="s">
        <v>32</v>
      </c>
      <c r="AX487" s="13" t="s">
        <v>76</v>
      </c>
      <c r="AY487" s="255" t="s">
        <v>135</v>
      </c>
    </row>
    <row r="488" s="15" customFormat="1">
      <c r="A488" s="15"/>
      <c r="B488" s="278"/>
      <c r="C488" s="279"/>
      <c r="D488" s="246" t="s">
        <v>143</v>
      </c>
      <c r="E488" s="280" t="s">
        <v>1</v>
      </c>
      <c r="F488" s="281" t="s">
        <v>234</v>
      </c>
      <c r="G488" s="279"/>
      <c r="H488" s="280" t="s">
        <v>1</v>
      </c>
      <c r="I488" s="282"/>
      <c r="J488" s="279"/>
      <c r="K488" s="279"/>
      <c r="L488" s="283"/>
      <c r="M488" s="284"/>
      <c r="N488" s="285"/>
      <c r="O488" s="285"/>
      <c r="P488" s="285"/>
      <c r="Q488" s="285"/>
      <c r="R488" s="285"/>
      <c r="S488" s="285"/>
      <c r="T488" s="286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87" t="s">
        <v>143</v>
      </c>
      <c r="AU488" s="287" t="s">
        <v>83</v>
      </c>
      <c r="AV488" s="15" t="s">
        <v>81</v>
      </c>
      <c r="AW488" s="15" t="s">
        <v>32</v>
      </c>
      <c r="AX488" s="15" t="s">
        <v>76</v>
      </c>
      <c r="AY488" s="287" t="s">
        <v>135</v>
      </c>
    </row>
    <row r="489" s="13" customFormat="1">
      <c r="A489" s="13"/>
      <c r="B489" s="244"/>
      <c r="C489" s="245"/>
      <c r="D489" s="246" t="s">
        <v>143</v>
      </c>
      <c r="E489" s="247" t="s">
        <v>1</v>
      </c>
      <c r="F489" s="248" t="s">
        <v>763</v>
      </c>
      <c r="G489" s="245"/>
      <c r="H489" s="249">
        <v>46.668999999999997</v>
      </c>
      <c r="I489" s="250"/>
      <c r="J489" s="245"/>
      <c r="K489" s="245"/>
      <c r="L489" s="251"/>
      <c r="M489" s="252"/>
      <c r="N489" s="253"/>
      <c r="O489" s="253"/>
      <c r="P489" s="253"/>
      <c r="Q489" s="253"/>
      <c r="R489" s="253"/>
      <c r="S489" s="253"/>
      <c r="T489" s="25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5" t="s">
        <v>143</v>
      </c>
      <c r="AU489" s="255" t="s">
        <v>83</v>
      </c>
      <c r="AV489" s="13" t="s">
        <v>83</v>
      </c>
      <c r="AW489" s="13" t="s">
        <v>32</v>
      </c>
      <c r="AX489" s="13" t="s">
        <v>76</v>
      </c>
      <c r="AY489" s="255" t="s">
        <v>135</v>
      </c>
    </row>
    <row r="490" s="13" customFormat="1">
      <c r="A490" s="13"/>
      <c r="B490" s="244"/>
      <c r="C490" s="245"/>
      <c r="D490" s="246" t="s">
        <v>143</v>
      </c>
      <c r="E490" s="247" t="s">
        <v>1</v>
      </c>
      <c r="F490" s="248" t="s">
        <v>764</v>
      </c>
      <c r="G490" s="245"/>
      <c r="H490" s="249">
        <v>56.433999999999998</v>
      </c>
      <c r="I490" s="250"/>
      <c r="J490" s="245"/>
      <c r="K490" s="245"/>
      <c r="L490" s="251"/>
      <c r="M490" s="252"/>
      <c r="N490" s="253"/>
      <c r="O490" s="253"/>
      <c r="P490" s="253"/>
      <c r="Q490" s="253"/>
      <c r="R490" s="253"/>
      <c r="S490" s="253"/>
      <c r="T490" s="25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5" t="s">
        <v>143</v>
      </c>
      <c r="AU490" s="255" t="s">
        <v>83</v>
      </c>
      <c r="AV490" s="13" t="s">
        <v>83</v>
      </c>
      <c r="AW490" s="13" t="s">
        <v>32</v>
      </c>
      <c r="AX490" s="13" t="s">
        <v>76</v>
      </c>
      <c r="AY490" s="255" t="s">
        <v>135</v>
      </c>
    </row>
    <row r="491" s="13" customFormat="1">
      <c r="A491" s="13"/>
      <c r="B491" s="244"/>
      <c r="C491" s="245"/>
      <c r="D491" s="246" t="s">
        <v>143</v>
      </c>
      <c r="E491" s="247" t="s">
        <v>1</v>
      </c>
      <c r="F491" s="248" t="s">
        <v>765</v>
      </c>
      <c r="G491" s="245"/>
      <c r="H491" s="249">
        <v>59.884999999999998</v>
      </c>
      <c r="I491" s="250"/>
      <c r="J491" s="245"/>
      <c r="K491" s="245"/>
      <c r="L491" s="251"/>
      <c r="M491" s="252"/>
      <c r="N491" s="253"/>
      <c r="O491" s="253"/>
      <c r="P491" s="253"/>
      <c r="Q491" s="253"/>
      <c r="R491" s="253"/>
      <c r="S491" s="253"/>
      <c r="T491" s="25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5" t="s">
        <v>143</v>
      </c>
      <c r="AU491" s="255" t="s">
        <v>83</v>
      </c>
      <c r="AV491" s="13" t="s">
        <v>83</v>
      </c>
      <c r="AW491" s="13" t="s">
        <v>32</v>
      </c>
      <c r="AX491" s="13" t="s">
        <v>76</v>
      </c>
      <c r="AY491" s="255" t="s">
        <v>135</v>
      </c>
    </row>
    <row r="492" s="13" customFormat="1">
      <c r="A492" s="13"/>
      <c r="B492" s="244"/>
      <c r="C492" s="245"/>
      <c r="D492" s="246" t="s">
        <v>143</v>
      </c>
      <c r="E492" s="247" t="s">
        <v>1</v>
      </c>
      <c r="F492" s="248" t="s">
        <v>766</v>
      </c>
      <c r="G492" s="245"/>
      <c r="H492" s="249">
        <v>6.1500000000000004</v>
      </c>
      <c r="I492" s="250"/>
      <c r="J492" s="245"/>
      <c r="K492" s="245"/>
      <c r="L492" s="251"/>
      <c r="M492" s="252"/>
      <c r="N492" s="253"/>
      <c r="O492" s="253"/>
      <c r="P492" s="253"/>
      <c r="Q492" s="253"/>
      <c r="R492" s="253"/>
      <c r="S492" s="253"/>
      <c r="T492" s="254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5" t="s">
        <v>143</v>
      </c>
      <c r="AU492" s="255" t="s">
        <v>83</v>
      </c>
      <c r="AV492" s="13" t="s">
        <v>83</v>
      </c>
      <c r="AW492" s="13" t="s">
        <v>32</v>
      </c>
      <c r="AX492" s="13" t="s">
        <v>76</v>
      </c>
      <c r="AY492" s="255" t="s">
        <v>135</v>
      </c>
    </row>
    <row r="493" s="14" customFormat="1">
      <c r="A493" s="14"/>
      <c r="B493" s="267"/>
      <c r="C493" s="268"/>
      <c r="D493" s="246" t="s">
        <v>143</v>
      </c>
      <c r="E493" s="269" t="s">
        <v>1</v>
      </c>
      <c r="F493" s="270" t="s">
        <v>190</v>
      </c>
      <c r="G493" s="268"/>
      <c r="H493" s="271">
        <v>271.488</v>
      </c>
      <c r="I493" s="272"/>
      <c r="J493" s="268"/>
      <c r="K493" s="268"/>
      <c r="L493" s="273"/>
      <c r="M493" s="274"/>
      <c r="N493" s="275"/>
      <c r="O493" s="275"/>
      <c r="P493" s="275"/>
      <c r="Q493" s="275"/>
      <c r="R493" s="275"/>
      <c r="S493" s="275"/>
      <c r="T493" s="276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77" t="s">
        <v>143</v>
      </c>
      <c r="AU493" s="277" t="s">
        <v>83</v>
      </c>
      <c r="AV493" s="14" t="s">
        <v>141</v>
      </c>
      <c r="AW493" s="14" t="s">
        <v>32</v>
      </c>
      <c r="AX493" s="14" t="s">
        <v>81</v>
      </c>
      <c r="AY493" s="277" t="s">
        <v>135</v>
      </c>
    </row>
    <row r="494" s="2" customFormat="1" ht="16.5" customHeight="1">
      <c r="A494" s="39"/>
      <c r="B494" s="40"/>
      <c r="C494" s="230" t="s">
        <v>767</v>
      </c>
      <c r="D494" s="230" t="s">
        <v>137</v>
      </c>
      <c r="E494" s="231" t="s">
        <v>768</v>
      </c>
      <c r="F494" s="232" t="s">
        <v>769</v>
      </c>
      <c r="G494" s="233" t="s">
        <v>181</v>
      </c>
      <c r="H494" s="234">
        <v>106</v>
      </c>
      <c r="I494" s="235"/>
      <c r="J494" s="236">
        <f>ROUND(I494*H494,2)</f>
        <v>0</v>
      </c>
      <c r="K494" s="237"/>
      <c r="L494" s="45"/>
      <c r="M494" s="238" t="s">
        <v>1</v>
      </c>
      <c r="N494" s="239" t="s">
        <v>41</v>
      </c>
      <c r="O494" s="92"/>
      <c r="P494" s="240">
        <f>O494*H494</f>
        <v>0</v>
      </c>
      <c r="Q494" s="240">
        <v>0</v>
      </c>
      <c r="R494" s="240">
        <f>Q494*H494</f>
        <v>0</v>
      </c>
      <c r="S494" s="240">
        <v>0</v>
      </c>
      <c r="T494" s="241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42" t="s">
        <v>221</v>
      </c>
      <c r="AT494" s="242" t="s">
        <v>137</v>
      </c>
      <c r="AU494" s="242" t="s">
        <v>83</v>
      </c>
      <c r="AY494" s="18" t="s">
        <v>135</v>
      </c>
      <c r="BE494" s="243">
        <f>IF(N494="základní",J494,0)</f>
        <v>0</v>
      </c>
      <c r="BF494" s="243">
        <f>IF(N494="snížená",J494,0)</f>
        <v>0</v>
      </c>
      <c r="BG494" s="243">
        <f>IF(N494="zákl. přenesená",J494,0)</f>
        <v>0</v>
      </c>
      <c r="BH494" s="243">
        <f>IF(N494="sníž. přenesená",J494,0)</f>
        <v>0</v>
      </c>
      <c r="BI494" s="243">
        <f>IF(N494="nulová",J494,0)</f>
        <v>0</v>
      </c>
      <c r="BJ494" s="18" t="s">
        <v>81</v>
      </c>
      <c r="BK494" s="243">
        <f>ROUND(I494*H494,2)</f>
        <v>0</v>
      </c>
      <c r="BL494" s="18" t="s">
        <v>221</v>
      </c>
      <c r="BM494" s="242" t="s">
        <v>770</v>
      </c>
    </row>
    <row r="495" s="13" customFormat="1">
      <c r="A495" s="13"/>
      <c r="B495" s="244"/>
      <c r="C495" s="245"/>
      <c r="D495" s="246" t="s">
        <v>143</v>
      </c>
      <c r="E495" s="247" t="s">
        <v>1</v>
      </c>
      <c r="F495" s="248" t="s">
        <v>771</v>
      </c>
      <c r="G495" s="245"/>
      <c r="H495" s="249">
        <v>106</v>
      </c>
      <c r="I495" s="250"/>
      <c r="J495" s="245"/>
      <c r="K495" s="245"/>
      <c r="L495" s="251"/>
      <c r="M495" s="252"/>
      <c r="N495" s="253"/>
      <c r="O495" s="253"/>
      <c r="P495" s="253"/>
      <c r="Q495" s="253"/>
      <c r="R495" s="253"/>
      <c r="S495" s="253"/>
      <c r="T495" s="254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5" t="s">
        <v>143</v>
      </c>
      <c r="AU495" s="255" t="s">
        <v>83</v>
      </c>
      <c r="AV495" s="13" t="s">
        <v>83</v>
      </c>
      <c r="AW495" s="13" t="s">
        <v>32</v>
      </c>
      <c r="AX495" s="13" t="s">
        <v>81</v>
      </c>
      <c r="AY495" s="255" t="s">
        <v>135</v>
      </c>
    </row>
    <row r="496" s="2" customFormat="1" ht="21.75" customHeight="1">
      <c r="A496" s="39"/>
      <c r="B496" s="40"/>
      <c r="C496" s="230" t="s">
        <v>772</v>
      </c>
      <c r="D496" s="230" t="s">
        <v>137</v>
      </c>
      <c r="E496" s="231" t="s">
        <v>773</v>
      </c>
      <c r="F496" s="232" t="s">
        <v>774</v>
      </c>
      <c r="G496" s="233" t="s">
        <v>181</v>
      </c>
      <c r="H496" s="234">
        <v>22.699999999999999</v>
      </c>
      <c r="I496" s="235"/>
      <c r="J496" s="236">
        <f>ROUND(I496*H496,2)</f>
        <v>0</v>
      </c>
      <c r="K496" s="237"/>
      <c r="L496" s="45"/>
      <c r="M496" s="238" t="s">
        <v>1</v>
      </c>
      <c r="N496" s="239" t="s">
        <v>41</v>
      </c>
      <c r="O496" s="92"/>
      <c r="P496" s="240">
        <f>O496*H496</f>
        <v>0</v>
      </c>
      <c r="Q496" s="240">
        <v>0.00021000000000000001</v>
      </c>
      <c r="R496" s="240">
        <f>Q496*H496</f>
        <v>0.0047670000000000004</v>
      </c>
      <c r="S496" s="240">
        <v>0</v>
      </c>
      <c r="T496" s="241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42" t="s">
        <v>221</v>
      </c>
      <c r="AT496" s="242" t="s">
        <v>137</v>
      </c>
      <c r="AU496" s="242" t="s">
        <v>83</v>
      </c>
      <c r="AY496" s="18" t="s">
        <v>135</v>
      </c>
      <c r="BE496" s="243">
        <f>IF(N496="základní",J496,0)</f>
        <v>0</v>
      </c>
      <c r="BF496" s="243">
        <f>IF(N496="snížená",J496,0)</f>
        <v>0</v>
      </c>
      <c r="BG496" s="243">
        <f>IF(N496="zákl. přenesená",J496,0)</f>
        <v>0</v>
      </c>
      <c r="BH496" s="243">
        <f>IF(N496="sníž. přenesená",J496,0)</f>
        <v>0</v>
      </c>
      <c r="BI496" s="243">
        <f>IF(N496="nulová",J496,0)</f>
        <v>0</v>
      </c>
      <c r="BJ496" s="18" t="s">
        <v>81</v>
      </c>
      <c r="BK496" s="243">
        <f>ROUND(I496*H496,2)</f>
        <v>0</v>
      </c>
      <c r="BL496" s="18" t="s">
        <v>221</v>
      </c>
      <c r="BM496" s="242" t="s">
        <v>775</v>
      </c>
    </row>
    <row r="497" s="13" customFormat="1">
      <c r="A497" s="13"/>
      <c r="B497" s="244"/>
      <c r="C497" s="245"/>
      <c r="D497" s="246" t="s">
        <v>143</v>
      </c>
      <c r="E497" s="247" t="s">
        <v>1</v>
      </c>
      <c r="F497" s="248" t="s">
        <v>776</v>
      </c>
      <c r="G497" s="245"/>
      <c r="H497" s="249">
        <v>22.699999999999999</v>
      </c>
      <c r="I497" s="250"/>
      <c r="J497" s="245"/>
      <c r="K497" s="245"/>
      <c r="L497" s="251"/>
      <c r="M497" s="252"/>
      <c r="N497" s="253"/>
      <c r="O497" s="253"/>
      <c r="P497" s="253"/>
      <c r="Q497" s="253"/>
      <c r="R497" s="253"/>
      <c r="S497" s="253"/>
      <c r="T497" s="25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5" t="s">
        <v>143</v>
      </c>
      <c r="AU497" s="255" t="s">
        <v>83</v>
      </c>
      <c r="AV497" s="13" t="s">
        <v>83</v>
      </c>
      <c r="AW497" s="13" t="s">
        <v>32</v>
      </c>
      <c r="AX497" s="13" t="s">
        <v>81</v>
      </c>
      <c r="AY497" s="255" t="s">
        <v>135</v>
      </c>
    </row>
    <row r="498" s="2" customFormat="1" ht="21.75" customHeight="1">
      <c r="A498" s="39"/>
      <c r="B498" s="40"/>
      <c r="C498" s="230" t="s">
        <v>777</v>
      </c>
      <c r="D498" s="230" t="s">
        <v>137</v>
      </c>
      <c r="E498" s="231" t="s">
        <v>778</v>
      </c>
      <c r="F498" s="232" t="s">
        <v>779</v>
      </c>
      <c r="G498" s="233" t="s">
        <v>181</v>
      </c>
      <c r="H498" s="234">
        <v>271.5</v>
      </c>
      <c r="I498" s="235"/>
      <c r="J498" s="236">
        <f>ROUND(I498*H498,2)</f>
        <v>0</v>
      </c>
      <c r="K498" s="237"/>
      <c r="L498" s="45"/>
      <c r="M498" s="238" t="s">
        <v>1</v>
      </c>
      <c r="N498" s="239" t="s">
        <v>41</v>
      </c>
      <c r="O498" s="92"/>
      <c r="P498" s="240">
        <f>O498*H498</f>
        <v>0</v>
      </c>
      <c r="Q498" s="240">
        <v>0.00021000000000000001</v>
      </c>
      <c r="R498" s="240">
        <f>Q498*H498</f>
        <v>0.057015000000000003</v>
      </c>
      <c r="S498" s="240">
        <v>0</v>
      </c>
      <c r="T498" s="241">
        <f>S498*H498</f>
        <v>0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42" t="s">
        <v>221</v>
      </c>
      <c r="AT498" s="242" t="s">
        <v>137</v>
      </c>
      <c r="AU498" s="242" t="s">
        <v>83</v>
      </c>
      <c r="AY498" s="18" t="s">
        <v>135</v>
      </c>
      <c r="BE498" s="243">
        <f>IF(N498="základní",J498,0)</f>
        <v>0</v>
      </c>
      <c r="BF498" s="243">
        <f>IF(N498="snížená",J498,0)</f>
        <v>0</v>
      </c>
      <c r="BG498" s="243">
        <f>IF(N498="zákl. přenesená",J498,0)</f>
        <v>0</v>
      </c>
      <c r="BH498" s="243">
        <f>IF(N498="sníž. přenesená",J498,0)</f>
        <v>0</v>
      </c>
      <c r="BI498" s="243">
        <f>IF(N498="nulová",J498,0)</f>
        <v>0</v>
      </c>
      <c r="BJ498" s="18" t="s">
        <v>81</v>
      </c>
      <c r="BK498" s="243">
        <f>ROUND(I498*H498,2)</f>
        <v>0</v>
      </c>
      <c r="BL498" s="18" t="s">
        <v>221</v>
      </c>
      <c r="BM498" s="242" t="s">
        <v>780</v>
      </c>
    </row>
    <row r="499" s="13" customFormat="1">
      <c r="A499" s="13"/>
      <c r="B499" s="244"/>
      <c r="C499" s="245"/>
      <c r="D499" s="246" t="s">
        <v>143</v>
      </c>
      <c r="E499" s="247" t="s">
        <v>1</v>
      </c>
      <c r="F499" s="248" t="s">
        <v>781</v>
      </c>
      <c r="G499" s="245"/>
      <c r="H499" s="249">
        <v>271.5</v>
      </c>
      <c r="I499" s="250"/>
      <c r="J499" s="245"/>
      <c r="K499" s="245"/>
      <c r="L499" s="251"/>
      <c r="M499" s="252"/>
      <c r="N499" s="253"/>
      <c r="O499" s="253"/>
      <c r="P499" s="253"/>
      <c r="Q499" s="253"/>
      <c r="R499" s="253"/>
      <c r="S499" s="253"/>
      <c r="T499" s="254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5" t="s">
        <v>143</v>
      </c>
      <c r="AU499" s="255" t="s">
        <v>83</v>
      </c>
      <c r="AV499" s="13" t="s">
        <v>83</v>
      </c>
      <c r="AW499" s="13" t="s">
        <v>32</v>
      </c>
      <c r="AX499" s="13" t="s">
        <v>81</v>
      </c>
      <c r="AY499" s="255" t="s">
        <v>135</v>
      </c>
    </row>
    <row r="500" s="2" customFormat="1" ht="21.75" customHeight="1">
      <c r="A500" s="39"/>
      <c r="B500" s="40"/>
      <c r="C500" s="230" t="s">
        <v>782</v>
      </c>
      <c r="D500" s="230" t="s">
        <v>137</v>
      </c>
      <c r="E500" s="231" t="s">
        <v>783</v>
      </c>
      <c r="F500" s="232" t="s">
        <v>784</v>
      </c>
      <c r="G500" s="233" t="s">
        <v>181</v>
      </c>
      <c r="H500" s="234">
        <v>271.5</v>
      </c>
      <c r="I500" s="235"/>
      <c r="J500" s="236">
        <f>ROUND(I500*H500,2)</f>
        <v>0</v>
      </c>
      <c r="K500" s="237"/>
      <c r="L500" s="45"/>
      <c r="M500" s="238" t="s">
        <v>1</v>
      </c>
      <c r="N500" s="239" t="s">
        <v>41</v>
      </c>
      <c r="O500" s="92"/>
      <c r="P500" s="240">
        <f>O500*H500</f>
        <v>0</v>
      </c>
      <c r="Q500" s="240">
        <v>0.00025999999999999998</v>
      </c>
      <c r="R500" s="240">
        <f>Q500*H500</f>
        <v>0.07059</v>
      </c>
      <c r="S500" s="240">
        <v>0</v>
      </c>
      <c r="T500" s="241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42" t="s">
        <v>221</v>
      </c>
      <c r="AT500" s="242" t="s">
        <v>137</v>
      </c>
      <c r="AU500" s="242" t="s">
        <v>83</v>
      </c>
      <c r="AY500" s="18" t="s">
        <v>135</v>
      </c>
      <c r="BE500" s="243">
        <f>IF(N500="základní",J500,0)</f>
        <v>0</v>
      </c>
      <c r="BF500" s="243">
        <f>IF(N500="snížená",J500,0)</f>
        <v>0</v>
      </c>
      <c r="BG500" s="243">
        <f>IF(N500="zákl. přenesená",J500,0)</f>
        <v>0</v>
      </c>
      <c r="BH500" s="243">
        <f>IF(N500="sníž. přenesená",J500,0)</f>
        <v>0</v>
      </c>
      <c r="BI500" s="243">
        <f>IF(N500="nulová",J500,0)</f>
        <v>0</v>
      </c>
      <c r="BJ500" s="18" t="s">
        <v>81</v>
      </c>
      <c r="BK500" s="243">
        <f>ROUND(I500*H500,2)</f>
        <v>0</v>
      </c>
      <c r="BL500" s="18" t="s">
        <v>221</v>
      </c>
      <c r="BM500" s="242" t="s">
        <v>785</v>
      </c>
    </row>
    <row r="501" s="13" customFormat="1">
      <c r="A501" s="13"/>
      <c r="B501" s="244"/>
      <c r="C501" s="245"/>
      <c r="D501" s="246" t="s">
        <v>143</v>
      </c>
      <c r="E501" s="247" t="s">
        <v>1</v>
      </c>
      <c r="F501" s="248" t="s">
        <v>781</v>
      </c>
      <c r="G501" s="245"/>
      <c r="H501" s="249">
        <v>271.5</v>
      </c>
      <c r="I501" s="250"/>
      <c r="J501" s="245"/>
      <c r="K501" s="245"/>
      <c r="L501" s="251"/>
      <c r="M501" s="252"/>
      <c r="N501" s="253"/>
      <c r="O501" s="253"/>
      <c r="P501" s="253"/>
      <c r="Q501" s="253"/>
      <c r="R501" s="253"/>
      <c r="S501" s="253"/>
      <c r="T501" s="254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55" t="s">
        <v>143</v>
      </c>
      <c r="AU501" s="255" t="s">
        <v>83</v>
      </c>
      <c r="AV501" s="13" t="s">
        <v>83</v>
      </c>
      <c r="AW501" s="13" t="s">
        <v>32</v>
      </c>
      <c r="AX501" s="13" t="s">
        <v>81</v>
      </c>
      <c r="AY501" s="255" t="s">
        <v>135</v>
      </c>
    </row>
    <row r="502" s="12" customFormat="1" ht="22.8" customHeight="1">
      <c r="A502" s="12"/>
      <c r="B502" s="214"/>
      <c r="C502" s="215"/>
      <c r="D502" s="216" t="s">
        <v>75</v>
      </c>
      <c r="E502" s="228" t="s">
        <v>786</v>
      </c>
      <c r="F502" s="228" t="s">
        <v>787</v>
      </c>
      <c r="G502" s="215"/>
      <c r="H502" s="215"/>
      <c r="I502" s="218"/>
      <c r="J502" s="229">
        <f>BK502</f>
        <v>0</v>
      </c>
      <c r="K502" s="215"/>
      <c r="L502" s="220"/>
      <c r="M502" s="221"/>
      <c r="N502" s="222"/>
      <c r="O502" s="222"/>
      <c r="P502" s="223">
        <f>SUM(P503:P507)</f>
        <v>0</v>
      </c>
      <c r="Q502" s="222"/>
      <c r="R502" s="223">
        <f>SUM(R503:R507)</f>
        <v>0.032773950000000003</v>
      </c>
      <c r="S502" s="222"/>
      <c r="T502" s="224">
        <f>SUM(T503:T507)</f>
        <v>0.035279999999999999</v>
      </c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R502" s="225" t="s">
        <v>83</v>
      </c>
      <c r="AT502" s="226" t="s">
        <v>75</v>
      </c>
      <c r="AU502" s="226" t="s">
        <v>81</v>
      </c>
      <c r="AY502" s="225" t="s">
        <v>135</v>
      </c>
      <c r="BK502" s="227">
        <f>SUM(BK503:BK507)</f>
        <v>0</v>
      </c>
    </row>
    <row r="503" s="2" customFormat="1" ht="16.5" customHeight="1">
      <c r="A503" s="39"/>
      <c r="B503" s="40"/>
      <c r="C503" s="230" t="s">
        <v>788</v>
      </c>
      <c r="D503" s="230" t="s">
        <v>137</v>
      </c>
      <c r="E503" s="231" t="s">
        <v>789</v>
      </c>
      <c r="F503" s="232" t="s">
        <v>790</v>
      </c>
      <c r="G503" s="233" t="s">
        <v>181</v>
      </c>
      <c r="H503" s="234">
        <v>2.52</v>
      </c>
      <c r="I503" s="235"/>
      <c r="J503" s="236">
        <f>ROUND(I503*H503,2)</f>
        <v>0</v>
      </c>
      <c r="K503" s="237"/>
      <c r="L503" s="45"/>
      <c r="M503" s="238" t="s">
        <v>1</v>
      </c>
      <c r="N503" s="239" t="s">
        <v>41</v>
      </c>
      <c r="O503" s="92"/>
      <c r="P503" s="240">
        <f>O503*H503</f>
        <v>0</v>
      </c>
      <c r="Q503" s="240">
        <v>0</v>
      </c>
      <c r="R503" s="240">
        <f>Q503*H503</f>
        <v>0</v>
      </c>
      <c r="S503" s="240">
        <v>0.014</v>
      </c>
      <c r="T503" s="241">
        <f>S503*H503</f>
        <v>0.035279999999999999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42" t="s">
        <v>221</v>
      </c>
      <c r="AT503" s="242" t="s">
        <v>137</v>
      </c>
      <c r="AU503" s="242" t="s">
        <v>83</v>
      </c>
      <c r="AY503" s="18" t="s">
        <v>135</v>
      </c>
      <c r="BE503" s="243">
        <f>IF(N503="základní",J503,0)</f>
        <v>0</v>
      </c>
      <c r="BF503" s="243">
        <f>IF(N503="snížená",J503,0)</f>
        <v>0</v>
      </c>
      <c r="BG503" s="243">
        <f>IF(N503="zákl. přenesená",J503,0)</f>
        <v>0</v>
      </c>
      <c r="BH503" s="243">
        <f>IF(N503="sníž. přenesená",J503,0)</f>
        <v>0</v>
      </c>
      <c r="BI503" s="243">
        <f>IF(N503="nulová",J503,0)</f>
        <v>0</v>
      </c>
      <c r="BJ503" s="18" t="s">
        <v>81</v>
      </c>
      <c r="BK503" s="243">
        <f>ROUND(I503*H503,2)</f>
        <v>0</v>
      </c>
      <c r="BL503" s="18" t="s">
        <v>221</v>
      </c>
      <c r="BM503" s="242" t="s">
        <v>791</v>
      </c>
    </row>
    <row r="504" s="13" customFormat="1">
      <c r="A504" s="13"/>
      <c r="B504" s="244"/>
      <c r="C504" s="245"/>
      <c r="D504" s="246" t="s">
        <v>143</v>
      </c>
      <c r="E504" s="247" t="s">
        <v>1</v>
      </c>
      <c r="F504" s="248" t="s">
        <v>792</v>
      </c>
      <c r="G504" s="245"/>
      <c r="H504" s="249">
        <v>2.52</v>
      </c>
      <c r="I504" s="250"/>
      <c r="J504" s="245"/>
      <c r="K504" s="245"/>
      <c r="L504" s="251"/>
      <c r="M504" s="252"/>
      <c r="N504" s="253"/>
      <c r="O504" s="253"/>
      <c r="P504" s="253"/>
      <c r="Q504" s="253"/>
      <c r="R504" s="253"/>
      <c r="S504" s="253"/>
      <c r="T504" s="254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5" t="s">
        <v>143</v>
      </c>
      <c r="AU504" s="255" t="s">
        <v>83</v>
      </c>
      <c r="AV504" s="13" t="s">
        <v>83</v>
      </c>
      <c r="AW504" s="13" t="s">
        <v>32</v>
      </c>
      <c r="AX504" s="13" t="s">
        <v>81</v>
      </c>
      <c r="AY504" s="255" t="s">
        <v>135</v>
      </c>
    </row>
    <row r="505" s="2" customFormat="1" ht="21.75" customHeight="1">
      <c r="A505" s="39"/>
      <c r="B505" s="40"/>
      <c r="C505" s="230" t="s">
        <v>793</v>
      </c>
      <c r="D505" s="230" t="s">
        <v>137</v>
      </c>
      <c r="E505" s="231" t="s">
        <v>794</v>
      </c>
      <c r="F505" s="232" t="s">
        <v>795</v>
      </c>
      <c r="G505" s="233" t="s">
        <v>181</v>
      </c>
      <c r="H505" s="234">
        <v>1.4850000000000001</v>
      </c>
      <c r="I505" s="235"/>
      <c r="J505" s="236">
        <f>ROUND(I505*H505,2)</f>
        <v>0</v>
      </c>
      <c r="K505" s="237"/>
      <c r="L505" s="45"/>
      <c r="M505" s="238" t="s">
        <v>1</v>
      </c>
      <c r="N505" s="239" t="s">
        <v>41</v>
      </c>
      <c r="O505" s="92"/>
      <c r="P505" s="240">
        <f>O505*H505</f>
        <v>0</v>
      </c>
      <c r="Q505" s="240">
        <v>0.022069999999999999</v>
      </c>
      <c r="R505" s="240">
        <f>Q505*H505</f>
        <v>0.032773950000000003</v>
      </c>
      <c r="S505" s="240">
        <v>0</v>
      </c>
      <c r="T505" s="241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42" t="s">
        <v>221</v>
      </c>
      <c r="AT505" s="242" t="s">
        <v>137</v>
      </c>
      <c r="AU505" s="242" t="s">
        <v>83</v>
      </c>
      <c r="AY505" s="18" t="s">
        <v>135</v>
      </c>
      <c r="BE505" s="243">
        <f>IF(N505="základní",J505,0)</f>
        <v>0</v>
      </c>
      <c r="BF505" s="243">
        <f>IF(N505="snížená",J505,0)</f>
        <v>0</v>
      </c>
      <c r="BG505" s="243">
        <f>IF(N505="zákl. přenesená",J505,0)</f>
        <v>0</v>
      </c>
      <c r="BH505" s="243">
        <f>IF(N505="sníž. přenesená",J505,0)</f>
        <v>0</v>
      </c>
      <c r="BI505" s="243">
        <f>IF(N505="nulová",J505,0)</f>
        <v>0</v>
      </c>
      <c r="BJ505" s="18" t="s">
        <v>81</v>
      </c>
      <c r="BK505" s="243">
        <f>ROUND(I505*H505,2)</f>
        <v>0</v>
      </c>
      <c r="BL505" s="18" t="s">
        <v>221</v>
      </c>
      <c r="BM505" s="242" t="s">
        <v>796</v>
      </c>
    </row>
    <row r="506" s="13" customFormat="1">
      <c r="A506" s="13"/>
      <c r="B506" s="244"/>
      <c r="C506" s="245"/>
      <c r="D506" s="246" t="s">
        <v>143</v>
      </c>
      <c r="E506" s="247" t="s">
        <v>1</v>
      </c>
      <c r="F506" s="248" t="s">
        <v>797</v>
      </c>
      <c r="G506" s="245"/>
      <c r="H506" s="249">
        <v>1.4850000000000001</v>
      </c>
      <c r="I506" s="250"/>
      <c r="J506" s="245"/>
      <c r="K506" s="245"/>
      <c r="L506" s="251"/>
      <c r="M506" s="252"/>
      <c r="N506" s="253"/>
      <c r="O506" s="253"/>
      <c r="P506" s="253"/>
      <c r="Q506" s="253"/>
      <c r="R506" s="253"/>
      <c r="S506" s="253"/>
      <c r="T506" s="254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5" t="s">
        <v>143</v>
      </c>
      <c r="AU506" s="255" t="s">
        <v>83</v>
      </c>
      <c r="AV506" s="13" t="s">
        <v>83</v>
      </c>
      <c r="AW506" s="13" t="s">
        <v>32</v>
      </c>
      <c r="AX506" s="13" t="s">
        <v>81</v>
      </c>
      <c r="AY506" s="255" t="s">
        <v>135</v>
      </c>
    </row>
    <row r="507" s="2" customFormat="1" ht="21.75" customHeight="1">
      <c r="A507" s="39"/>
      <c r="B507" s="40"/>
      <c r="C507" s="230" t="s">
        <v>798</v>
      </c>
      <c r="D507" s="230" t="s">
        <v>137</v>
      </c>
      <c r="E507" s="231" t="s">
        <v>799</v>
      </c>
      <c r="F507" s="232" t="s">
        <v>800</v>
      </c>
      <c r="G507" s="233" t="s">
        <v>403</v>
      </c>
      <c r="H507" s="299"/>
      <c r="I507" s="235"/>
      <c r="J507" s="236">
        <f>ROUND(I507*H507,2)</f>
        <v>0</v>
      </c>
      <c r="K507" s="237"/>
      <c r="L507" s="45"/>
      <c r="M507" s="238" t="s">
        <v>1</v>
      </c>
      <c r="N507" s="239" t="s">
        <v>41</v>
      </c>
      <c r="O507" s="92"/>
      <c r="P507" s="240">
        <f>O507*H507</f>
        <v>0</v>
      </c>
      <c r="Q507" s="240">
        <v>0</v>
      </c>
      <c r="R507" s="240">
        <f>Q507*H507</f>
        <v>0</v>
      </c>
      <c r="S507" s="240">
        <v>0</v>
      </c>
      <c r="T507" s="241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2" t="s">
        <v>221</v>
      </c>
      <c r="AT507" s="242" t="s">
        <v>137</v>
      </c>
      <c r="AU507" s="242" t="s">
        <v>83</v>
      </c>
      <c r="AY507" s="18" t="s">
        <v>135</v>
      </c>
      <c r="BE507" s="243">
        <f>IF(N507="základní",J507,0)</f>
        <v>0</v>
      </c>
      <c r="BF507" s="243">
        <f>IF(N507="snížená",J507,0)</f>
        <v>0</v>
      </c>
      <c r="BG507" s="243">
        <f>IF(N507="zákl. přenesená",J507,0)</f>
        <v>0</v>
      </c>
      <c r="BH507" s="243">
        <f>IF(N507="sníž. přenesená",J507,0)</f>
        <v>0</v>
      </c>
      <c r="BI507" s="243">
        <f>IF(N507="nulová",J507,0)</f>
        <v>0</v>
      </c>
      <c r="BJ507" s="18" t="s">
        <v>81</v>
      </c>
      <c r="BK507" s="243">
        <f>ROUND(I507*H507,2)</f>
        <v>0</v>
      </c>
      <c r="BL507" s="18" t="s">
        <v>221</v>
      </c>
      <c r="BM507" s="242" t="s">
        <v>801</v>
      </c>
    </row>
    <row r="508" s="12" customFormat="1" ht="25.92" customHeight="1">
      <c r="A508" s="12"/>
      <c r="B508" s="214"/>
      <c r="C508" s="215"/>
      <c r="D508" s="216" t="s">
        <v>75</v>
      </c>
      <c r="E508" s="217" t="s">
        <v>172</v>
      </c>
      <c r="F508" s="217" t="s">
        <v>802</v>
      </c>
      <c r="G508" s="215"/>
      <c r="H508" s="215"/>
      <c r="I508" s="218"/>
      <c r="J508" s="219">
        <f>BK508</f>
        <v>0</v>
      </c>
      <c r="K508" s="215"/>
      <c r="L508" s="220"/>
      <c r="M508" s="221"/>
      <c r="N508" s="222"/>
      <c r="O508" s="222"/>
      <c r="P508" s="223">
        <f>P509+P512</f>
        <v>0</v>
      </c>
      <c r="Q508" s="222"/>
      <c r="R508" s="223">
        <f>R509+R512</f>
        <v>0</v>
      </c>
      <c r="S508" s="222"/>
      <c r="T508" s="224">
        <f>T509+T512</f>
        <v>0</v>
      </c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R508" s="225" t="s">
        <v>149</v>
      </c>
      <c r="AT508" s="226" t="s">
        <v>75</v>
      </c>
      <c r="AU508" s="226" t="s">
        <v>76</v>
      </c>
      <c r="AY508" s="225" t="s">
        <v>135</v>
      </c>
      <c r="BK508" s="227">
        <f>BK509+BK512</f>
        <v>0</v>
      </c>
    </row>
    <row r="509" s="12" customFormat="1" ht="22.8" customHeight="1">
      <c r="A509" s="12"/>
      <c r="B509" s="214"/>
      <c r="C509" s="215"/>
      <c r="D509" s="216" t="s">
        <v>75</v>
      </c>
      <c r="E509" s="228" t="s">
        <v>803</v>
      </c>
      <c r="F509" s="228" t="s">
        <v>804</v>
      </c>
      <c r="G509" s="215"/>
      <c r="H509" s="215"/>
      <c r="I509" s="218"/>
      <c r="J509" s="229">
        <f>BK509</f>
        <v>0</v>
      </c>
      <c r="K509" s="215"/>
      <c r="L509" s="220"/>
      <c r="M509" s="221"/>
      <c r="N509" s="222"/>
      <c r="O509" s="222"/>
      <c r="P509" s="223">
        <f>SUM(P510:P511)</f>
        <v>0</v>
      </c>
      <c r="Q509" s="222"/>
      <c r="R509" s="223">
        <f>SUM(R510:R511)</f>
        <v>0</v>
      </c>
      <c r="S509" s="222"/>
      <c r="T509" s="224">
        <f>SUM(T510:T511)</f>
        <v>0</v>
      </c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R509" s="225" t="s">
        <v>149</v>
      </c>
      <c r="AT509" s="226" t="s">
        <v>75</v>
      </c>
      <c r="AU509" s="226" t="s">
        <v>81</v>
      </c>
      <c r="AY509" s="225" t="s">
        <v>135</v>
      </c>
      <c r="BK509" s="227">
        <f>SUM(BK510:BK511)</f>
        <v>0</v>
      </c>
    </row>
    <row r="510" s="2" customFormat="1" ht="16.5" customHeight="1">
      <c r="A510" s="39"/>
      <c r="B510" s="40"/>
      <c r="C510" s="230" t="s">
        <v>805</v>
      </c>
      <c r="D510" s="230" t="s">
        <v>137</v>
      </c>
      <c r="E510" s="231" t="s">
        <v>806</v>
      </c>
      <c r="F510" s="232" t="s">
        <v>804</v>
      </c>
      <c r="G510" s="233" t="s">
        <v>429</v>
      </c>
      <c r="H510" s="234">
        <v>1</v>
      </c>
      <c r="I510" s="235"/>
      <c r="J510" s="236">
        <f>ROUND(I510*H510,2)</f>
        <v>0</v>
      </c>
      <c r="K510" s="237"/>
      <c r="L510" s="45"/>
      <c r="M510" s="238" t="s">
        <v>1</v>
      </c>
      <c r="N510" s="239" t="s">
        <v>41</v>
      </c>
      <c r="O510" s="92"/>
      <c r="P510" s="240">
        <f>O510*H510</f>
        <v>0</v>
      </c>
      <c r="Q510" s="240">
        <v>0</v>
      </c>
      <c r="R510" s="240">
        <f>Q510*H510</f>
        <v>0</v>
      </c>
      <c r="S510" s="240">
        <v>0</v>
      </c>
      <c r="T510" s="241">
        <f>S510*H510</f>
        <v>0</v>
      </c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R510" s="242" t="s">
        <v>496</v>
      </c>
      <c r="AT510" s="242" t="s">
        <v>137</v>
      </c>
      <c r="AU510" s="242" t="s">
        <v>83</v>
      </c>
      <c r="AY510" s="18" t="s">
        <v>135</v>
      </c>
      <c r="BE510" s="243">
        <f>IF(N510="základní",J510,0)</f>
        <v>0</v>
      </c>
      <c r="BF510" s="243">
        <f>IF(N510="snížená",J510,0)</f>
        <v>0</v>
      </c>
      <c r="BG510" s="243">
        <f>IF(N510="zákl. přenesená",J510,0)</f>
        <v>0</v>
      </c>
      <c r="BH510" s="243">
        <f>IF(N510="sníž. přenesená",J510,0)</f>
        <v>0</v>
      </c>
      <c r="BI510" s="243">
        <f>IF(N510="nulová",J510,0)</f>
        <v>0</v>
      </c>
      <c r="BJ510" s="18" t="s">
        <v>81</v>
      </c>
      <c r="BK510" s="243">
        <f>ROUND(I510*H510,2)</f>
        <v>0</v>
      </c>
      <c r="BL510" s="18" t="s">
        <v>496</v>
      </c>
      <c r="BM510" s="242" t="s">
        <v>807</v>
      </c>
    </row>
    <row r="511" s="13" customFormat="1">
      <c r="A511" s="13"/>
      <c r="B511" s="244"/>
      <c r="C511" s="245"/>
      <c r="D511" s="246" t="s">
        <v>143</v>
      </c>
      <c r="E511" s="247" t="s">
        <v>1</v>
      </c>
      <c r="F511" s="248" t="s">
        <v>81</v>
      </c>
      <c r="G511" s="245"/>
      <c r="H511" s="249">
        <v>1</v>
      </c>
      <c r="I511" s="250"/>
      <c r="J511" s="245"/>
      <c r="K511" s="245"/>
      <c r="L511" s="251"/>
      <c r="M511" s="252"/>
      <c r="N511" s="253"/>
      <c r="O511" s="253"/>
      <c r="P511" s="253"/>
      <c r="Q511" s="253"/>
      <c r="R511" s="253"/>
      <c r="S511" s="253"/>
      <c r="T511" s="25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5" t="s">
        <v>143</v>
      </c>
      <c r="AU511" s="255" t="s">
        <v>83</v>
      </c>
      <c r="AV511" s="13" t="s">
        <v>83</v>
      </c>
      <c r="AW511" s="13" t="s">
        <v>32</v>
      </c>
      <c r="AX511" s="13" t="s">
        <v>81</v>
      </c>
      <c r="AY511" s="255" t="s">
        <v>135</v>
      </c>
    </row>
    <row r="512" s="12" customFormat="1" ht="22.8" customHeight="1">
      <c r="A512" s="12"/>
      <c r="B512" s="214"/>
      <c r="C512" s="215"/>
      <c r="D512" s="216" t="s">
        <v>75</v>
      </c>
      <c r="E512" s="228" t="s">
        <v>808</v>
      </c>
      <c r="F512" s="228" t="s">
        <v>809</v>
      </c>
      <c r="G512" s="215"/>
      <c r="H512" s="215"/>
      <c r="I512" s="218"/>
      <c r="J512" s="229">
        <f>BK512</f>
        <v>0</v>
      </c>
      <c r="K512" s="215"/>
      <c r="L512" s="220"/>
      <c r="M512" s="221"/>
      <c r="N512" s="222"/>
      <c r="O512" s="222"/>
      <c r="P512" s="223">
        <f>SUM(P513:P516)</f>
        <v>0</v>
      </c>
      <c r="Q512" s="222"/>
      <c r="R512" s="223">
        <f>SUM(R513:R516)</f>
        <v>0</v>
      </c>
      <c r="S512" s="222"/>
      <c r="T512" s="224">
        <f>SUM(T513:T516)</f>
        <v>0</v>
      </c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R512" s="225" t="s">
        <v>149</v>
      </c>
      <c r="AT512" s="226" t="s">
        <v>75</v>
      </c>
      <c r="AU512" s="226" t="s">
        <v>81</v>
      </c>
      <c r="AY512" s="225" t="s">
        <v>135</v>
      </c>
      <c r="BK512" s="227">
        <f>SUM(BK513:BK516)</f>
        <v>0</v>
      </c>
    </row>
    <row r="513" s="2" customFormat="1" ht="16.5" customHeight="1">
      <c r="A513" s="39"/>
      <c r="B513" s="40"/>
      <c r="C513" s="230" t="s">
        <v>810</v>
      </c>
      <c r="D513" s="230" t="s">
        <v>137</v>
      </c>
      <c r="E513" s="231" t="s">
        <v>811</v>
      </c>
      <c r="F513" s="232" t="s">
        <v>812</v>
      </c>
      <c r="G513" s="233" t="s">
        <v>429</v>
      </c>
      <c r="H513" s="234">
        <v>1</v>
      </c>
      <c r="I513" s="235"/>
      <c r="J513" s="236">
        <f>ROUND(I513*H513,2)</f>
        <v>0</v>
      </c>
      <c r="K513" s="237"/>
      <c r="L513" s="45"/>
      <c r="M513" s="238" t="s">
        <v>1</v>
      </c>
      <c r="N513" s="239" t="s">
        <v>41</v>
      </c>
      <c r="O513" s="92"/>
      <c r="P513" s="240">
        <f>O513*H513</f>
        <v>0</v>
      </c>
      <c r="Q513" s="240">
        <v>0</v>
      </c>
      <c r="R513" s="240">
        <f>Q513*H513</f>
        <v>0</v>
      </c>
      <c r="S513" s="240">
        <v>0</v>
      </c>
      <c r="T513" s="241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42" t="s">
        <v>496</v>
      </c>
      <c r="AT513" s="242" t="s">
        <v>137</v>
      </c>
      <c r="AU513" s="242" t="s">
        <v>83</v>
      </c>
      <c r="AY513" s="18" t="s">
        <v>135</v>
      </c>
      <c r="BE513" s="243">
        <f>IF(N513="základní",J513,0)</f>
        <v>0</v>
      </c>
      <c r="BF513" s="243">
        <f>IF(N513="snížená",J513,0)</f>
        <v>0</v>
      </c>
      <c r="BG513" s="243">
        <f>IF(N513="zákl. přenesená",J513,0)</f>
        <v>0</v>
      </c>
      <c r="BH513" s="243">
        <f>IF(N513="sníž. přenesená",J513,0)</f>
        <v>0</v>
      </c>
      <c r="BI513" s="243">
        <f>IF(N513="nulová",J513,0)</f>
        <v>0</v>
      </c>
      <c r="BJ513" s="18" t="s">
        <v>81</v>
      </c>
      <c r="BK513" s="243">
        <f>ROUND(I513*H513,2)</f>
        <v>0</v>
      </c>
      <c r="BL513" s="18" t="s">
        <v>496</v>
      </c>
      <c r="BM513" s="242" t="s">
        <v>813</v>
      </c>
    </row>
    <row r="514" s="13" customFormat="1">
      <c r="A514" s="13"/>
      <c r="B514" s="244"/>
      <c r="C514" s="245"/>
      <c r="D514" s="246" t="s">
        <v>143</v>
      </c>
      <c r="E514" s="247" t="s">
        <v>1</v>
      </c>
      <c r="F514" s="248" t="s">
        <v>81</v>
      </c>
      <c r="G514" s="245"/>
      <c r="H514" s="249">
        <v>1</v>
      </c>
      <c r="I514" s="250"/>
      <c r="J514" s="245"/>
      <c r="K514" s="245"/>
      <c r="L514" s="251"/>
      <c r="M514" s="252"/>
      <c r="N514" s="253"/>
      <c r="O514" s="253"/>
      <c r="P514" s="253"/>
      <c r="Q514" s="253"/>
      <c r="R514" s="253"/>
      <c r="S514" s="253"/>
      <c r="T514" s="254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5" t="s">
        <v>143</v>
      </c>
      <c r="AU514" s="255" t="s">
        <v>83</v>
      </c>
      <c r="AV514" s="13" t="s">
        <v>83</v>
      </c>
      <c r="AW514" s="13" t="s">
        <v>32</v>
      </c>
      <c r="AX514" s="13" t="s">
        <v>81</v>
      </c>
      <c r="AY514" s="255" t="s">
        <v>135</v>
      </c>
    </row>
    <row r="515" s="2" customFormat="1" ht="16.5" customHeight="1">
      <c r="A515" s="39"/>
      <c r="B515" s="40"/>
      <c r="C515" s="230" t="s">
        <v>814</v>
      </c>
      <c r="D515" s="230" t="s">
        <v>137</v>
      </c>
      <c r="E515" s="231" t="s">
        <v>815</v>
      </c>
      <c r="F515" s="232" t="s">
        <v>816</v>
      </c>
      <c r="G515" s="233" t="s">
        <v>429</v>
      </c>
      <c r="H515" s="234">
        <v>1</v>
      </c>
      <c r="I515" s="235"/>
      <c r="J515" s="236">
        <f>ROUND(I515*H515,2)</f>
        <v>0</v>
      </c>
      <c r="K515" s="237"/>
      <c r="L515" s="45"/>
      <c r="M515" s="238" t="s">
        <v>1</v>
      </c>
      <c r="N515" s="239" t="s">
        <v>41</v>
      </c>
      <c r="O515" s="92"/>
      <c r="P515" s="240">
        <f>O515*H515</f>
        <v>0</v>
      </c>
      <c r="Q515" s="240">
        <v>0</v>
      </c>
      <c r="R515" s="240">
        <f>Q515*H515</f>
        <v>0</v>
      </c>
      <c r="S515" s="240">
        <v>0</v>
      </c>
      <c r="T515" s="241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42" t="s">
        <v>496</v>
      </c>
      <c r="AT515" s="242" t="s">
        <v>137</v>
      </c>
      <c r="AU515" s="242" t="s">
        <v>83</v>
      </c>
      <c r="AY515" s="18" t="s">
        <v>135</v>
      </c>
      <c r="BE515" s="243">
        <f>IF(N515="základní",J515,0)</f>
        <v>0</v>
      </c>
      <c r="BF515" s="243">
        <f>IF(N515="snížená",J515,0)</f>
        <v>0</v>
      </c>
      <c r="BG515" s="243">
        <f>IF(N515="zákl. přenesená",J515,0)</f>
        <v>0</v>
      </c>
      <c r="BH515" s="243">
        <f>IF(N515="sníž. přenesená",J515,0)</f>
        <v>0</v>
      </c>
      <c r="BI515" s="243">
        <f>IF(N515="nulová",J515,0)</f>
        <v>0</v>
      </c>
      <c r="BJ515" s="18" t="s">
        <v>81</v>
      </c>
      <c r="BK515" s="243">
        <f>ROUND(I515*H515,2)</f>
        <v>0</v>
      </c>
      <c r="BL515" s="18" t="s">
        <v>496</v>
      </c>
      <c r="BM515" s="242" t="s">
        <v>817</v>
      </c>
    </row>
    <row r="516" s="13" customFormat="1">
      <c r="A516" s="13"/>
      <c r="B516" s="244"/>
      <c r="C516" s="245"/>
      <c r="D516" s="246" t="s">
        <v>143</v>
      </c>
      <c r="E516" s="247" t="s">
        <v>1</v>
      </c>
      <c r="F516" s="248" t="s">
        <v>81</v>
      </c>
      <c r="G516" s="245"/>
      <c r="H516" s="249">
        <v>1</v>
      </c>
      <c r="I516" s="250"/>
      <c r="J516" s="245"/>
      <c r="K516" s="245"/>
      <c r="L516" s="251"/>
      <c r="M516" s="252"/>
      <c r="N516" s="253"/>
      <c r="O516" s="253"/>
      <c r="P516" s="253"/>
      <c r="Q516" s="253"/>
      <c r="R516" s="253"/>
      <c r="S516" s="253"/>
      <c r="T516" s="25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5" t="s">
        <v>143</v>
      </c>
      <c r="AU516" s="255" t="s">
        <v>83</v>
      </c>
      <c r="AV516" s="13" t="s">
        <v>83</v>
      </c>
      <c r="AW516" s="13" t="s">
        <v>32</v>
      </c>
      <c r="AX516" s="13" t="s">
        <v>81</v>
      </c>
      <c r="AY516" s="255" t="s">
        <v>135</v>
      </c>
    </row>
    <row r="517" s="12" customFormat="1" ht="25.92" customHeight="1">
      <c r="A517" s="12"/>
      <c r="B517" s="214"/>
      <c r="C517" s="215"/>
      <c r="D517" s="216" t="s">
        <v>75</v>
      </c>
      <c r="E517" s="217" t="s">
        <v>818</v>
      </c>
      <c r="F517" s="217" t="s">
        <v>819</v>
      </c>
      <c r="G517" s="215"/>
      <c r="H517" s="215"/>
      <c r="I517" s="218"/>
      <c r="J517" s="219">
        <f>BK517</f>
        <v>0</v>
      </c>
      <c r="K517" s="215"/>
      <c r="L517" s="220"/>
      <c r="M517" s="221"/>
      <c r="N517" s="222"/>
      <c r="O517" s="222"/>
      <c r="P517" s="223">
        <f>SUM(P518:P519)</f>
        <v>0</v>
      </c>
      <c r="Q517" s="222"/>
      <c r="R517" s="223">
        <f>SUM(R518:R519)</f>
        <v>0</v>
      </c>
      <c r="S517" s="222"/>
      <c r="T517" s="224">
        <f>SUM(T518:T519)</f>
        <v>0</v>
      </c>
      <c r="U517" s="12"/>
      <c r="V517" s="12"/>
      <c r="W517" s="12"/>
      <c r="X517" s="12"/>
      <c r="Y517" s="12"/>
      <c r="Z517" s="12"/>
      <c r="AA517" s="12"/>
      <c r="AB517" s="12"/>
      <c r="AC517" s="12"/>
      <c r="AD517" s="12"/>
      <c r="AE517" s="12"/>
      <c r="AR517" s="225" t="s">
        <v>141</v>
      </c>
      <c r="AT517" s="226" t="s">
        <v>75</v>
      </c>
      <c r="AU517" s="226" t="s">
        <v>76</v>
      </c>
      <c r="AY517" s="225" t="s">
        <v>135</v>
      </c>
      <c r="BK517" s="227">
        <f>SUM(BK518:BK519)</f>
        <v>0</v>
      </c>
    </row>
    <row r="518" s="2" customFormat="1" ht="21.75" customHeight="1">
      <c r="A518" s="39"/>
      <c r="B518" s="40"/>
      <c r="C518" s="230" t="s">
        <v>820</v>
      </c>
      <c r="D518" s="230" t="s">
        <v>137</v>
      </c>
      <c r="E518" s="231" t="s">
        <v>821</v>
      </c>
      <c r="F518" s="232" t="s">
        <v>822</v>
      </c>
      <c r="G518" s="233" t="s">
        <v>303</v>
      </c>
      <c r="H518" s="234">
        <v>30</v>
      </c>
      <c r="I518" s="235"/>
      <c r="J518" s="236">
        <f>ROUND(I518*H518,2)</f>
        <v>0</v>
      </c>
      <c r="K518" s="237"/>
      <c r="L518" s="45"/>
      <c r="M518" s="238" t="s">
        <v>1</v>
      </c>
      <c r="N518" s="239" t="s">
        <v>41</v>
      </c>
      <c r="O518" s="92"/>
      <c r="P518" s="240">
        <f>O518*H518</f>
        <v>0</v>
      </c>
      <c r="Q518" s="240">
        <v>0</v>
      </c>
      <c r="R518" s="240">
        <f>Q518*H518</f>
        <v>0</v>
      </c>
      <c r="S518" s="240">
        <v>0</v>
      </c>
      <c r="T518" s="241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42" t="s">
        <v>823</v>
      </c>
      <c r="AT518" s="242" t="s">
        <v>137</v>
      </c>
      <c r="AU518" s="242" t="s">
        <v>81</v>
      </c>
      <c r="AY518" s="18" t="s">
        <v>135</v>
      </c>
      <c r="BE518" s="243">
        <f>IF(N518="základní",J518,0)</f>
        <v>0</v>
      </c>
      <c r="BF518" s="243">
        <f>IF(N518="snížená",J518,0)</f>
        <v>0</v>
      </c>
      <c r="BG518" s="243">
        <f>IF(N518="zákl. přenesená",J518,0)</f>
        <v>0</v>
      </c>
      <c r="BH518" s="243">
        <f>IF(N518="sníž. přenesená",J518,0)</f>
        <v>0</v>
      </c>
      <c r="BI518" s="243">
        <f>IF(N518="nulová",J518,0)</f>
        <v>0</v>
      </c>
      <c r="BJ518" s="18" t="s">
        <v>81</v>
      </c>
      <c r="BK518" s="243">
        <f>ROUND(I518*H518,2)</f>
        <v>0</v>
      </c>
      <c r="BL518" s="18" t="s">
        <v>823</v>
      </c>
      <c r="BM518" s="242" t="s">
        <v>824</v>
      </c>
    </row>
    <row r="519" s="13" customFormat="1">
      <c r="A519" s="13"/>
      <c r="B519" s="244"/>
      <c r="C519" s="245"/>
      <c r="D519" s="246" t="s">
        <v>143</v>
      </c>
      <c r="E519" s="247" t="s">
        <v>1</v>
      </c>
      <c r="F519" s="248" t="s">
        <v>306</v>
      </c>
      <c r="G519" s="245"/>
      <c r="H519" s="249">
        <v>30</v>
      </c>
      <c r="I519" s="250"/>
      <c r="J519" s="245"/>
      <c r="K519" s="245"/>
      <c r="L519" s="251"/>
      <c r="M519" s="252"/>
      <c r="N519" s="253"/>
      <c r="O519" s="253"/>
      <c r="P519" s="253"/>
      <c r="Q519" s="253"/>
      <c r="R519" s="253"/>
      <c r="S519" s="253"/>
      <c r="T519" s="254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5" t="s">
        <v>143</v>
      </c>
      <c r="AU519" s="255" t="s">
        <v>81</v>
      </c>
      <c r="AV519" s="13" t="s">
        <v>83</v>
      </c>
      <c r="AW519" s="13" t="s">
        <v>32</v>
      </c>
      <c r="AX519" s="13" t="s">
        <v>81</v>
      </c>
      <c r="AY519" s="255" t="s">
        <v>135</v>
      </c>
    </row>
    <row r="520" s="12" customFormat="1" ht="25.92" customHeight="1">
      <c r="A520" s="12"/>
      <c r="B520" s="214"/>
      <c r="C520" s="215"/>
      <c r="D520" s="216" t="s">
        <v>75</v>
      </c>
      <c r="E520" s="217" t="s">
        <v>825</v>
      </c>
      <c r="F520" s="217" t="s">
        <v>826</v>
      </c>
      <c r="G520" s="215"/>
      <c r="H520" s="215"/>
      <c r="I520" s="218"/>
      <c r="J520" s="219">
        <f>BK520</f>
        <v>0</v>
      </c>
      <c r="K520" s="215"/>
      <c r="L520" s="220"/>
      <c r="M520" s="221"/>
      <c r="N520" s="222"/>
      <c r="O520" s="222"/>
      <c r="P520" s="223">
        <f>P521+P525+P528</f>
        <v>0</v>
      </c>
      <c r="Q520" s="222"/>
      <c r="R520" s="223">
        <f>R521+R525+R528</f>
        <v>0</v>
      </c>
      <c r="S520" s="222"/>
      <c r="T520" s="224">
        <f>T521+T525+T528</f>
        <v>0</v>
      </c>
      <c r="U520" s="12"/>
      <c r="V520" s="12"/>
      <c r="W520" s="12"/>
      <c r="X520" s="12"/>
      <c r="Y520" s="12"/>
      <c r="Z520" s="12"/>
      <c r="AA520" s="12"/>
      <c r="AB520" s="12"/>
      <c r="AC520" s="12"/>
      <c r="AD520" s="12"/>
      <c r="AE520" s="12"/>
      <c r="AR520" s="225" t="s">
        <v>156</v>
      </c>
      <c r="AT520" s="226" t="s">
        <v>75</v>
      </c>
      <c r="AU520" s="226" t="s">
        <v>76</v>
      </c>
      <c r="AY520" s="225" t="s">
        <v>135</v>
      </c>
      <c r="BK520" s="227">
        <f>BK521+BK525+BK528</f>
        <v>0</v>
      </c>
    </row>
    <row r="521" s="12" customFormat="1" ht="22.8" customHeight="1">
      <c r="A521" s="12"/>
      <c r="B521" s="214"/>
      <c r="C521" s="215"/>
      <c r="D521" s="216" t="s">
        <v>75</v>
      </c>
      <c r="E521" s="228" t="s">
        <v>827</v>
      </c>
      <c r="F521" s="228" t="s">
        <v>828</v>
      </c>
      <c r="G521" s="215"/>
      <c r="H521" s="215"/>
      <c r="I521" s="218"/>
      <c r="J521" s="229">
        <f>BK521</f>
        <v>0</v>
      </c>
      <c r="K521" s="215"/>
      <c r="L521" s="220"/>
      <c r="M521" s="221"/>
      <c r="N521" s="222"/>
      <c r="O521" s="222"/>
      <c r="P521" s="223">
        <f>SUM(P522:P524)</f>
        <v>0</v>
      </c>
      <c r="Q521" s="222"/>
      <c r="R521" s="223">
        <f>SUM(R522:R524)</f>
        <v>0</v>
      </c>
      <c r="S521" s="222"/>
      <c r="T521" s="224">
        <f>SUM(T522:T524)</f>
        <v>0</v>
      </c>
      <c r="U521" s="12"/>
      <c r="V521" s="12"/>
      <c r="W521" s="12"/>
      <c r="X521" s="12"/>
      <c r="Y521" s="12"/>
      <c r="Z521" s="12"/>
      <c r="AA521" s="12"/>
      <c r="AB521" s="12"/>
      <c r="AC521" s="12"/>
      <c r="AD521" s="12"/>
      <c r="AE521" s="12"/>
      <c r="AR521" s="225" t="s">
        <v>156</v>
      </c>
      <c r="AT521" s="226" t="s">
        <v>75</v>
      </c>
      <c r="AU521" s="226" t="s">
        <v>81</v>
      </c>
      <c r="AY521" s="225" t="s">
        <v>135</v>
      </c>
      <c r="BK521" s="227">
        <f>SUM(BK522:BK524)</f>
        <v>0</v>
      </c>
    </row>
    <row r="522" s="2" customFormat="1" ht="16.5" customHeight="1">
      <c r="A522" s="39"/>
      <c r="B522" s="40"/>
      <c r="C522" s="230" t="s">
        <v>829</v>
      </c>
      <c r="D522" s="230" t="s">
        <v>137</v>
      </c>
      <c r="E522" s="231" t="s">
        <v>830</v>
      </c>
      <c r="F522" s="232" t="s">
        <v>831</v>
      </c>
      <c r="G522" s="233" t="s">
        <v>429</v>
      </c>
      <c r="H522" s="234">
        <v>1</v>
      </c>
      <c r="I522" s="235"/>
      <c r="J522" s="236">
        <f>ROUND(I522*H522,2)</f>
        <v>0</v>
      </c>
      <c r="K522" s="237"/>
      <c r="L522" s="45"/>
      <c r="M522" s="238" t="s">
        <v>1</v>
      </c>
      <c r="N522" s="239" t="s">
        <v>41</v>
      </c>
      <c r="O522" s="92"/>
      <c r="P522" s="240">
        <f>O522*H522</f>
        <v>0</v>
      </c>
      <c r="Q522" s="240">
        <v>0</v>
      </c>
      <c r="R522" s="240">
        <f>Q522*H522</f>
        <v>0</v>
      </c>
      <c r="S522" s="240">
        <v>0</v>
      </c>
      <c r="T522" s="241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2" t="s">
        <v>832</v>
      </c>
      <c r="AT522" s="242" t="s">
        <v>137</v>
      </c>
      <c r="AU522" s="242" t="s">
        <v>83</v>
      </c>
      <c r="AY522" s="18" t="s">
        <v>135</v>
      </c>
      <c r="BE522" s="243">
        <f>IF(N522="základní",J522,0)</f>
        <v>0</v>
      </c>
      <c r="BF522" s="243">
        <f>IF(N522="snížená",J522,0)</f>
        <v>0</v>
      </c>
      <c r="BG522" s="243">
        <f>IF(N522="zákl. přenesená",J522,0)</f>
        <v>0</v>
      </c>
      <c r="BH522" s="243">
        <f>IF(N522="sníž. přenesená",J522,0)</f>
        <v>0</v>
      </c>
      <c r="BI522" s="243">
        <f>IF(N522="nulová",J522,0)</f>
        <v>0</v>
      </c>
      <c r="BJ522" s="18" t="s">
        <v>81</v>
      </c>
      <c r="BK522" s="243">
        <f>ROUND(I522*H522,2)</f>
        <v>0</v>
      </c>
      <c r="BL522" s="18" t="s">
        <v>832</v>
      </c>
      <c r="BM522" s="242" t="s">
        <v>833</v>
      </c>
    </row>
    <row r="523" s="2" customFormat="1" ht="16.5" customHeight="1">
      <c r="A523" s="39"/>
      <c r="B523" s="40"/>
      <c r="C523" s="230" t="s">
        <v>834</v>
      </c>
      <c r="D523" s="230" t="s">
        <v>137</v>
      </c>
      <c r="E523" s="231" t="s">
        <v>835</v>
      </c>
      <c r="F523" s="232" t="s">
        <v>836</v>
      </c>
      <c r="G523" s="233" t="s">
        <v>837</v>
      </c>
      <c r="H523" s="234">
        <v>1</v>
      </c>
      <c r="I523" s="235"/>
      <c r="J523" s="236">
        <f>ROUND(I523*H523,2)</f>
        <v>0</v>
      </c>
      <c r="K523" s="237"/>
      <c r="L523" s="45"/>
      <c r="M523" s="238" t="s">
        <v>1</v>
      </c>
      <c r="N523" s="239" t="s">
        <v>41</v>
      </c>
      <c r="O523" s="92"/>
      <c r="P523" s="240">
        <f>O523*H523</f>
        <v>0</v>
      </c>
      <c r="Q523" s="240">
        <v>0</v>
      </c>
      <c r="R523" s="240">
        <f>Q523*H523</f>
        <v>0</v>
      </c>
      <c r="S523" s="240">
        <v>0</v>
      </c>
      <c r="T523" s="241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42" t="s">
        <v>832</v>
      </c>
      <c r="AT523" s="242" t="s">
        <v>137</v>
      </c>
      <c r="AU523" s="242" t="s">
        <v>83</v>
      </c>
      <c r="AY523" s="18" t="s">
        <v>135</v>
      </c>
      <c r="BE523" s="243">
        <f>IF(N523="základní",J523,0)</f>
        <v>0</v>
      </c>
      <c r="BF523" s="243">
        <f>IF(N523="snížená",J523,0)</f>
        <v>0</v>
      </c>
      <c r="BG523" s="243">
        <f>IF(N523="zákl. přenesená",J523,0)</f>
        <v>0</v>
      </c>
      <c r="BH523" s="243">
        <f>IF(N523="sníž. přenesená",J523,0)</f>
        <v>0</v>
      </c>
      <c r="BI523" s="243">
        <f>IF(N523="nulová",J523,0)</f>
        <v>0</v>
      </c>
      <c r="BJ523" s="18" t="s">
        <v>81</v>
      </c>
      <c r="BK523" s="243">
        <f>ROUND(I523*H523,2)</f>
        <v>0</v>
      </c>
      <c r="BL523" s="18" t="s">
        <v>832</v>
      </c>
      <c r="BM523" s="242" t="s">
        <v>838</v>
      </c>
    </row>
    <row r="524" s="13" customFormat="1">
      <c r="A524" s="13"/>
      <c r="B524" s="244"/>
      <c r="C524" s="245"/>
      <c r="D524" s="246" t="s">
        <v>143</v>
      </c>
      <c r="E524" s="247" t="s">
        <v>1</v>
      </c>
      <c r="F524" s="248" t="s">
        <v>81</v>
      </c>
      <c r="G524" s="245"/>
      <c r="H524" s="249">
        <v>1</v>
      </c>
      <c r="I524" s="250"/>
      <c r="J524" s="245"/>
      <c r="K524" s="245"/>
      <c r="L524" s="251"/>
      <c r="M524" s="252"/>
      <c r="N524" s="253"/>
      <c r="O524" s="253"/>
      <c r="P524" s="253"/>
      <c r="Q524" s="253"/>
      <c r="R524" s="253"/>
      <c r="S524" s="253"/>
      <c r="T524" s="254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5" t="s">
        <v>143</v>
      </c>
      <c r="AU524" s="255" t="s">
        <v>83</v>
      </c>
      <c r="AV524" s="13" t="s">
        <v>83</v>
      </c>
      <c r="AW524" s="13" t="s">
        <v>32</v>
      </c>
      <c r="AX524" s="13" t="s">
        <v>81</v>
      </c>
      <c r="AY524" s="255" t="s">
        <v>135</v>
      </c>
    </row>
    <row r="525" s="12" customFormat="1" ht="22.8" customHeight="1">
      <c r="A525" s="12"/>
      <c r="B525" s="214"/>
      <c r="C525" s="215"/>
      <c r="D525" s="216" t="s">
        <v>75</v>
      </c>
      <c r="E525" s="228" t="s">
        <v>839</v>
      </c>
      <c r="F525" s="228" t="s">
        <v>840</v>
      </c>
      <c r="G525" s="215"/>
      <c r="H525" s="215"/>
      <c r="I525" s="218"/>
      <c r="J525" s="229">
        <f>BK525</f>
        <v>0</v>
      </c>
      <c r="K525" s="215"/>
      <c r="L525" s="220"/>
      <c r="M525" s="221"/>
      <c r="N525" s="222"/>
      <c r="O525" s="222"/>
      <c r="P525" s="223">
        <f>SUM(P526:P527)</f>
        <v>0</v>
      </c>
      <c r="Q525" s="222"/>
      <c r="R525" s="223">
        <f>SUM(R526:R527)</f>
        <v>0</v>
      </c>
      <c r="S525" s="222"/>
      <c r="T525" s="224">
        <f>SUM(T526:T527)</f>
        <v>0</v>
      </c>
      <c r="U525" s="12"/>
      <c r="V525" s="12"/>
      <c r="W525" s="12"/>
      <c r="X525" s="12"/>
      <c r="Y525" s="12"/>
      <c r="Z525" s="12"/>
      <c r="AA525" s="12"/>
      <c r="AB525" s="12"/>
      <c r="AC525" s="12"/>
      <c r="AD525" s="12"/>
      <c r="AE525" s="12"/>
      <c r="AR525" s="225" t="s">
        <v>156</v>
      </c>
      <c r="AT525" s="226" t="s">
        <v>75</v>
      </c>
      <c r="AU525" s="226" t="s">
        <v>81</v>
      </c>
      <c r="AY525" s="225" t="s">
        <v>135</v>
      </c>
      <c r="BK525" s="227">
        <f>SUM(BK526:BK527)</f>
        <v>0</v>
      </c>
    </row>
    <row r="526" s="2" customFormat="1" ht="16.5" customHeight="1">
      <c r="A526" s="39"/>
      <c r="B526" s="40"/>
      <c r="C526" s="230" t="s">
        <v>841</v>
      </c>
      <c r="D526" s="230" t="s">
        <v>137</v>
      </c>
      <c r="E526" s="231" t="s">
        <v>842</v>
      </c>
      <c r="F526" s="232" t="s">
        <v>843</v>
      </c>
      <c r="G526" s="233" t="s">
        <v>844</v>
      </c>
      <c r="H526" s="234">
        <v>1</v>
      </c>
      <c r="I526" s="235"/>
      <c r="J526" s="236">
        <f>ROUND(I526*H526,2)</f>
        <v>0</v>
      </c>
      <c r="K526" s="237"/>
      <c r="L526" s="45"/>
      <c r="M526" s="238" t="s">
        <v>1</v>
      </c>
      <c r="N526" s="239" t="s">
        <v>41</v>
      </c>
      <c r="O526" s="92"/>
      <c r="P526" s="240">
        <f>O526*H526</f>
        <v>0</v>
      </c>
      <c r="Q526" s="240">
        <v>0</v>
      </c>
      <c r="R526" s="240">
        <f>Q526*H526</f>
        <v>0</v>
      </c>
      <c r="S526" s="240">
        <v>0</v>
      </c>
      <c r="T526" s="241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42" t="s">
        <v>832</v>
      </c>
      <c r="AT526" s="242" t="s">
        <v>137</v>
      </c>
      <c r="AU526" s="242" t="s">
        <v>83</v>
      </c>
      <c r="AY526" s="18" t="s">
        <v>135</v>
      </c>
      <c r="BE526" s="243">
        <f>IF(N526="základní",J526,0)</f>
        <v>0</v>
      </c>
      <c r="BF526" s="243">
        <f>IF(N526="snížená",J526,0)</f>
        <v>0</v>
      </c>
      <c r="BG526" s="243">
        <f>IF(N526="zákl. přenesená",J526,0)</f>
        <v>0</v>
      </c>
      <c r="BH526" s="243">
        <f>IF(N526="sníž. přenesená",J526,0)</f>
        <v>0</v>
      </c>
      <c r="BI526" s="243">
        <f>IF(N526="nulová",J526,0)</f>
        <v>0</v>
      </c>
      <c r="BJ526" s="18" t="s">
        <v>81</v>
      </c>
      <c r="BK526" s="243">
        <f>ROUND(I526*H526,2)</f>
        <v>0</v>
      </c>
      <c r="BL526" s="18" t="s">
        <v>832</v>
      </c>
      <c r="BM526" s="242" t="s">
        <v>845</v>
      </c>
    </row>
    <row r="527" s="13" customFormat="1">
      <c r="A527" s="13"/>
      <c r="B527" s="244"/>
      <c r="C527" s="245"/>
      <c r="D527" s="246" t="s">
        <v>143</v>
      </c>
      <c r="E527" s="247" t="s">
        <v>1</v>
      </c>
      <c r="F527" s="248" t="s">
        <v>81</v>
      </c>
      <c r="G527" s="245"/>
      <c r="H527" s="249">
        <v>1</v>
      </c>
      <c r="I527" s="250"/>
      <c r="J527" s="245"/>
      <c r="K527" s="245"/>
      <c r="L527" s="251"/>
      <c r="M527" s="252"/>
      <c r="N527" s="253"/>
      <c r="O527" s="253"/>
      <c r="P527" s="253"/>
      <c r="Q527" s="253"/>
      <c r="R527" s="253"/>
      <c r="S527" s="253"/>
      <c r="T527" s="25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5" t="s">
        <v>143</v>
      </c>
      <c r="AU527" s="255" t="s">
        <v>83</v>
      </c>
      <c r="AV527" s="13" t="s">
        <v>83</v>
      </c>
      <c r="AW527" s="13" t="s">
        <v>32</v>
      </c>
      <c r="AX527" s="13" t="s">
        <v>81</v>
      </c>
      <c r="AY527" s="255" t="s">
        <v>135</v>
      </c>
    </row>
    <row r="528" s="12" customFormat="1" ht="22.8" customHeight="1">
      <c r="A528" s="12"/>
      <c r="B528" s="214"/>
      <c r="C528" s="215"/>
      <c r="D528" s="216" t="s">
        <v>75</v>
      </c>
      <c r="E528" s="228" t="s">
        <v>846</v>
      </c>
      <c r="F528" s="228" t="s">
        <v>847</v>
      </c>
      <c r="G528" s="215"/>
      <c r="H528" s="215"/>
      <c r="I528" s="218"/>
      <c r="J528" s="229">
        <f>BK528</f>
        <v>0</v>
      </c>
      <c r="K528" s="215"/>
      <c r="L528" s="220"/>
      <c r="M528" s="221"/>
      <c r="N528" s="222"/>
      <c r="O528" s="222"/>
      <c r="P528" s="223">
        <f>SUM(P529:P530)</f>
        <v>0</v>
      </c>
      <c r="Q528" s="222"/>
      <c r="R528" s="223">
        <f>SUM(R529:R530)</f>
        <v>0</v>
      </c>
      <c r="S528" s="222"/>
      <c r="T528" s="224">
        <f>SUM(T529:T530)</f>
        <v>0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25" t="s">
        <v>156</v>
      </c>
      <c r="AT528" s="226" t="s">
        <v>75</v>
      </c>
      <c r="AU528" s="226" t="s">
        <v>81</v>
      </c>
      <c r="AY528" s="225" t="s">
        <v>135</v>
      </c>
      <c r="BK528" s="227">
        <f>SUM(BK529:BK530)</f>
        <v>0</v>
      </c>
    </row>
    <row r="529" s="2" customFormat="1" ht="21.75" customHeight="1">
      <c r="A529" s="39"/>
      <c r="B529" s="40"/>
      <c r="C529" s="230" t="s">
        <v>848</v>
      </c>
      <c r="D529" s="230" t="s">
        <v>137</v>
      </c>
      <c r="E529" s="231" t="s">
        <v>849</v>
      </c>
      <c r="F529" s="232" t="s">
        <v>850</v>
      </c>
      <c r="G529" s="233" t="s">
        <v>403</v>
      </c>
      <c r="H529" s="299"/>
      <c r="I529" s="235"/>
      <c r="J529" s="236">
        <f>ROUND(I529*H529,2)</f>
        <v>0</v>
      </c>
      <c r="K529" s="237"/>
      <c r="L529" s="45"/>
      <c r="M529" s="238" t="s">
        <v>1</v>
      </c>
      <c r="N529" s="239" t="s">
        <v>41</v>
      </c>
      <c r="O529" s="92"/>
      <c r="P529" s="240">
        <f>O529*H529</f>
        <v>0</v>
      </c>
      <c r="Q529" s="240">
        <v>0</v>
      </c>
      <c r="R529" s="240">
        <f>Q529*H529</f>
        <v>0</v>
      </c>
      <c r="S529" s="240">
        <v>0</v>
      </c>
      <c r="T529" s="241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42" t="s">
        <v>832</v>
      </c>
      <c r="AT529" s="242" t="s">
        <v>137</v>
      </c>
      <c r="AU529" s="242" t="s">
        <v>83</v>
      </c>
      <c r="AY529" s="18" t="s">
        <v>135</v>
      </c>
      <c r="BE529" s="243">
        <f>IF(N529="základní",J529,0)</f>
        <v>0</v>
      </c>
      <c r="BF529" s="243">
        <f>IF(N529="snížená",J529,0)</f>
        <v>0</v>
      </c>
      <c r="BG529" s="243">
        <f>IF(N529="zákl. přenesená",J529,0)</f>
        <v>0</v>
      </c>
      <c r="BH529" s="243">
        <f>IF(N529="sníž. přenesená",J529,0)</f>
        <v>0</v>
      </c>
      <c r="BI529" s="243">
        <f>IF(N529="nulová",J529,0)</f>
        <v>0</v>
      </c>
      <c r="BJ529" s="18" t="s">
        <v>81</v>
      </c>
      <c r="BK529" s="243">
        <f>ROUND(I529*H529,2)</f>
        <v>0</v>
      </c>
      <c r="BL529" s="18" t="s">
        <v>832</v>
      </c>
      <c r="BM529" s="242" t="s">
        <v>851</v>
      </c>
    </row>
    <row r="530" s="13" customFormat="1">
      <c r="A530" s="13"/>
      <c r="B530" s="244"/>
      <c r="C530" s="245"/>
      <c r="D530" s="246" t="s">
        <v>143</v>
      </c>
      <c r="E530" s="247" t="s">
        <v>1</v>
      </c>
      <c r="F530" s="248" t="s">
        <v>852</v>
      </c>
      <c r="G530" s="245"/>
      <c r="H530" s="249">
        <v>0.5</v>
      </c>
      <c r="I530" s="250"/>
      <c r="J530" s="245"/>
      <c r="K530" s="245"/>
      <c r="L530" s="251"/>
      <c r="M530" s="300"/>
      <c r="N530" s="301"/>
      <c r="O530" s="301"/>
      <c r="P530" s="301"/>
      <c r="Q530" s="301"/>
      <c r="R530" s="301"/>
      <c r="S530" s="301"/>
      <c r="T530" s="302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5" t="s">
        <v>143</v>
      </c>
      <c r="AU530" s="255" t="s">
        <v>83</v>
      </c>
      <c r="AV530" s="13" t="s">
        <v>83</v>
      </c>
      <c r="AW530" s="13" t="s">
        <v>32</v>
      </c>
      <c r="AX530" s="13" t="s">
        <v>81</v>
      </c>
      <c r="AY530" s="255" t="s">
        <v>135</v>
      </c>
    </row>
    <row r="531" s="2" customFormat="1" ht="6.96" customHeight="1">
      <c r="A531" s="39"/>
      <c r="B531" s="67"/>
      <c r="C531" s="68"/>
      <c r="D531" s="68"/>
      <c r="E531" s="68"/>
      <c r="F531" s="68"/>
      <c r="G531" s="68"/>
      <c r="H531" s="68"/>
      <c r="I531" s="178"/>
      <c r="J531" s="68"/>
      <c r="K531" s="68"/>
      <c r="L531" s="45"/>
      <c r="M531" s="39"/>
      <c r="O531" s="39"/>
      <c r="P531" s="39"/>
      <c r="Q531" s="39"/>
      <c r="R531" s="39"/>
      <c r="S531" s="39"/>
      <c r="T531" s="39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</row>
  </sheetData>
  <sheetProtection sheet="1" autoFilter="0" formatColumns="0" formatRows="0" objects="1" scenarios="1" spinCount="100000" saltValue="4u44cGt26B7lFrF4jptoMBStlzUB8+GxvIZB9y3EZtxKBPNpgLz+FkItufpegGC0DdjF3e4qoGPrhkFaajoTXQ==" hashValue="VK1zZOl5xhcCITGcrnrh9zSv3kEYQYPCVmkfVGsjeEG+RuPmdwuiRHki/f0XmC4bqY6u4HIRoTe9Ldu+EM6FVA==" algorithmName="SHA-512" password="CC35"/>
  <autoFilter ref="C141:K530"/>
  <mergeCells count="6">
    <mergeCell ref="E7:H7"/>
    <mergeCell ref="E16:H16"/>
    <mergeCell ref="E25:H25"/>
    <mergeCell ref="E85:H85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User-PC\User</dc:creator>
  <cp:lastModifiedBy>User-PC\User</cp:lastModifiedBy>
  <dcterms:created xsi:type="dcterms:W3CDTF">2020-04-02T08:14:19Z</dcterms:created>
  <dcterms:modified xsi:type="dcterms:W3CDTF">2020-04-02T08:14:26Z</dcterms:modified>
</cp:coreProperties>
</file>